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\worddokumente\Formular\Downloadbereich_Webseite\"/>
    </mc:Choice>
  </mc:AlternateContent>
  <bookViews>
    <workbookView xWindow="0" yWindow="0" windowWidth="28800" windowHeight="12300" tabRatio="875" activeTab="2"/>
  </bookViews>
  <sheets>
    <sheet name="BWL_PO2014" sheetId="10" r:id="rId1"/>
    <sheet name="BWL_PO2017_PO2018_PO2019" sheetId="2" r:id="rId2"/>
    <sheet name="WRB_PO20" sheetId="14" r:id="rId3"/>
    <sheet name="WRB_PO18" sheetId="15" r:id="rId4"/>
    <sheet name="WRB_PO16" sheetId="3" r:id="rId5"/>
    <sheet name="GBE_2017" sheetId="11" r:id="rId6"/>
    <sheet name="GBE_2018" sheetId="12" r:id="rId7"/>
    <sheet name="Master_IE3_PO19" sheetId="4" r:id="rId8"/>
    <sheet name="Master_IE4_ab1920" sheetId="13" r:id="rId9"/>
    <sheet name="Master_IE4_ab1819" sheetId="5" r:id="rId10"/>
    <sheet name="Master_KuS_PO2017" sheetId="9" r:id="rId11"/>
    <sheet name="Master_KuS_bis PO2017" sheetId="8" r:id="rId12"/>
    <sheet name="Master _FACT_PO2015" sheetId="6" r:id="rId13"/>
    <sheet name="BWL_PO2008" sheetId="1" r:id="rId14"/>
  </sheets>
  <calcPr calcId="162913"/>
</workbook>
</file>

<file path=xl/calcChain.xml><?xml version="1.0" encoding="utf-8"?>
<calcChain xmlns="http://schemas.openxmlformats.org/spreadsheetml/2006/main">
  <c r="F39" i="14" l="1"/>
  <c r="C38" i="15" l="1"/>
  <c r="D37" i="15"/>
  <c r="D36" i="15"/>
  <c r="D30" i="15"/>
  <c r="D35" i="15"/>
  <c r="D34" i="15"/>
  <c r="D33" i="15"/>
  <c r="D32" i="15"/>
  <c r="D31" i="15"/>
  <c r="D29" i="15"/>
  <c r="D28" i="15"/>
  <c r="D27" i="15"/>
  <c r="D26" i="15"/>
  <c r="D25" i="15"/>
  <c r="D24" i="15"/>
  <c r="D23" i="15"/>
  <c r="D21" i="15"/>
  <c r="D20" i="15"/>
  <c r="D22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G39" i="15" l="1"/>
  <c r="D39" i="15"/>
  <c r="C38" i="14" l="1"/>
  <c r="D37" i="14"/>
  <c r="D36" i="14"/>
  <c r="D35" i="14"/>
  <c r="D34" i="14"/>
  <c r="D33" i="14"/>
  <c r="D32" i="14"/>
  <c r="D29" i="14"/>
  <c r="D28" i="14"/>
  <c r="D31" i="14"/>
  <c r="D30" i="14"/>
  <c r="D27" i="14"/>
  <c r="D26" i="14"/>
  <c r="D23" i="14"/>
  <c r="D24" i="14"/>
  <c r="D14" i="14"/>
  <c r="D25" i="14"/>
  <c r="D22" i="14"/>
  <c r="D21" i="14"/>
  <c r="D20" i="14"/>
  <c r="D19" i="14"/>
  <c r="D18" i="14"/>
  <c r="D17" i="14"/>
  <c r="D16" i="14"/>
  <c r="D15" i="14"/>
  <c r="D12" i="14"/>
  <c r="D13" i="14"/>
  <c r="D11" i="14"/>
  <c r="D10" i="14"/>
  <c r="D9" i="14"/>
  <c r="D8" i="14"/>
  <c r="D7" i="14"/>
  <c r="D6" i="14"/>
  <c r="D39" i="14" l="1"/>
  <c r="D19" i="8" l="1"/>
  <c r="D17" i="8"/>
  <c r="D17" i="9"/>
  <c r="D18" i="9"/>
  <c r="G26" i="5" l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G19" i="5"/>
  <c r="G18" i="5"/>
  <c r="G17" i="5"/>
  <c r="G16" i="5"/>
  <c r="F16" i="5"/>
  <c r="F15" i="5"/>
  <c r="G15" i="5" s="1"/>
  <c r="F14" i="5"/>
  <c r="G14" i="5" s="1"/>
  <c r="F13" i="5"/>
  <c r="G13" i="5" s="1"/>
  <c r="F12" i="5"/>
  <c r="G12" i="5" s="1"/>
  <c r="F11" i="5"/>
  <c r="G11" i="5" s="1"/>
  <c r="F27" i="5"/>
  <c r="G27" i="5" s="1"/>
  <c r="F28" i="5"/>
  <c r="G28" i="5" s="1"/>
  <c r="F29" i="5"/>
  <c r="G29" i="5" s="1"/>
  <c r="F30" i="5"/>
  <c r="G30" i="5" s="1"/>
  <c r="F31" i="5"/>
  <c r="G31" i="5" s="1"/>
  <c r="G26" i="13"/>
  <c r="F25" i="13"/>
  <c r="G25" i="13" s="1"/>
  <c r="F24" i="13"/>
  <c r="G24" i="13" s="1"/>
  <c r="F23" i="13"/>
  <c r="G23" i="13" s="1"/>
  <c r="F22" i="13"/>
  <c r="G22" i="13" s="1"/>
  <c r="F21" i="13"/>
  <c r="G21" i="13" s="1"/>
  <c r="F20" i="13"/>
  <c r="G20" i="13" s="1"/>
  <c r="G19" i="13"/>
  <c r="F47" i="13"/>
  <c r="G47" i="13" s="1"/>
  <c r="F46" i="13"/>
  <c r="G46" i="13" s="1"/>
  <c r="F45" i="13"/>
  <c r="G45" i="13" s="1"/>
  <c r="G44" i="13"/>
  <c r="F43" i="13"/>
  <c r="G43" i="13" s="1"/>
  <c r="F42" i="13"/>
  <c r="G42" i="13" s="1"/>
  <c r="F41" i="13"/>
  <c r="G41" i="13" s="1"/>
  <c r="F40" i="13"/>
  <c r="G40" i="13" s="1"/>
  <c r="F39" i="13"/>
  <c r="G39" i="13" s="1"/>
  <c r="F38" i="13"/>
  <c r="G38" i="13" s="1"/>
  <c r="F37" i="13"/>
  <c r="G37" i="13" s="1"/>
  <c r="F36" i="13"/>
  <c r="G36" i="13" s="1"/>
  <c r="F35" i="13"/>
  <c r="G35" i="13" s="1"/>
  <c r="G34" i="13"/>
  <c r="F34" i="13"/>
  <c r="F33" i="13"/>
  <c r="G33" i="13" s="1"/>
  <c r="F32" i="13"/>
  <c r="G32" i="13" s="1"/>
  <c r="G31" i="13"/>
  <c r="F31" i="13"/>
  <c r="F30" i="13"/>
  <c r="G30" i="13" s="1"/>
  <c r="F29" i="13"/>
  <c r="G29" i="13" s="1"/>
  <c r="F28" i="13"/>
  <c r="G28" i="13" s="1"/>
  <c r="G27" i="13"/>
  <c r="G18" i="13"/>
  <c r="G17" i="13"/>
  <c r="F16" i="13"/>
  <c r="G16" i="13" s="1"/>
  <c r="F15" i="13"/>
  <c r="G15" i="13" s="1"/>
  <c r="F14" i="13"/>
  <c r="G14" i="13" s="1"/>
  <c r="F13" i="13"/>
  <c r="G13" i="13" s="1"/>
  <c r="F12" i="13"/>
  <c r="G12" i="13" s="1"/>
  <c r="F11" i="13"/>
  <c r="G11" i="13" s="1"/>
  <c r="G10" i="13"/>
  <c r="F9" i="13"/>
  <c r="G9" i="13" s="1"/>
  <c r="F8" i="13"/>
  <c r="G8" i="13" s="1"/>
  <c r="F7" i="13"/>
  <c r="G7" i="13" s="1"/>
  <c r="G6" i="13"/>
  <c r="F6" i="13"/>
  <c r="F5" i="13"/>
  <c r="G5" i="13" s="1"/>
  <c r="F4" i="13"/>
  <c r="G4" i="13" s="1"/>
  <c r="G49" i="13" l="1"/>
  <c r="F49" i="13"/>
  <c r="F51" i="13" l="1"/>
  <c r="D38" i="12" l="1"/>
  <c r="D37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39" i="12" s="1"/>
  <c r="D13" i="12"/>
  <c r="D12" i="12"/>
  <c r="D11" i="12"/>
  <c r="D10" i="12"/>
  <c r="D9" i="12"/>
  <c r="D8" i="12"/>
  <c r="D7" i="12"/>
  <c r="D6" i="12"/>
  <c r="D5" i="12"/>
  <c r="F39" i="12" s="1"/>
  <c r="D38" i="11" l="1"/>
  <c r="D37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F39" i="11" s="1"/>
  <c r="D8" i="11"/>
  <c r="D7" i="11"/>
  <c r="D6" i="11"/>
  <c r="D5" i="11"/>
  <c r="D39" i="11" s="1"/>
  <c r="C38" i="10" l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F39" i="10" s="1"/>
  <c r="D6" i="10"/>
  <c r="D39" i="10" s="1"/>
  <c r="D16" i="9" l="1"/>
  <c r="D15" i="9"/>
  <c r="D14" i="9"/>
  <c r="D13" i="9"/>
  <c r="D12" i="9"/>
  <c r="D11" i="9"/>
  <c r="D10" i="9"/>
  <c r="D9" i="9"/>
  <c r="D8" i="9"/>
  <c r="D7" i="9"/>
  <c r="D6" i="9"/>
  <c r="D5" i="9"/>
  <c r="D19" i="9" l="1"/>
  <c r="F19" i="9"/>
  <c r="D18" i="8" l="1"/>
  <c r="D16" i="8"/>
  <c r="D15" i="8"/>
  <c r="D14" i="8"/>
  <c r="D13" i="8"/>
  <c r="D12" i="8"/>
  <c r="D11" i="8"/>
  <c r="D10" i="8"/>
  <c r="D9" i="8"/>
  <c r="D8" i="8"/>
  <c r="D7" i="8"/>
  <c r="D6" i="8"/>
  <c r="D5" i="8"/>
  <c r="F19" i="8" l="1"/>
  <c r="D18" i="6" l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19" i="6" l="1"/>
  <c r="F19" i="6"/>
  <c r="F46" i="5" l="1"/>
  <c r="G46" i="5" s="1"/>
  <c r="F45" i="5"/>
  <c r="G45" i="5" s="1"/>
  <c r="F44" i="5"/>
  <c r="G44" i="5" s="1"/>
  <c r="G43" i="5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G10" i="5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G48" i="5" l="1"/>
  <c r="F48" i="5"/>
  <c r="F50" i="5" s="1"/>
  <c r="F24" i="4" l="1"/>
  <c r="G24" i="4" s="1"/>
  <c r="F23" i="4"/>
  <c r="G23" i="4" s="1"/>
  <c r="F22" i="4"/>
  <c r="G22" i="4" s="1"/>
  <c r="G21" i="4"/>
  <c r="G20" i="4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G13" i="4"/>
  <c r="G12" i="4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l="1"/>
  <c r="G27" i="4"/>
  <c r="F27" i="4" s="1"/>
  <c r="C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39" i="3" l="1"/>
  <c r="F39" i="3"/>
  <c r="C37" i="2" l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38" i="2" l="1"/>
  <c r="F38" i="2"/>
  <c r="D36" i="1" l="1"/>
  <c r="D35" i="1"/>
  <c r="C37" i="1"/>
  <c r="D22" i="1"/>
  <c r="D7" i="1"/>
  <c r="D30" i="1"/>
  <c r="D31" i="1"/>
  <c r="D32" i="1"/>
  <c r="D33" i="1"/>
  <c r="D34" i="1"/>
  <c r="D29" i="1"/>
  <c r="D28" i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F31" i="1" l="1"/>
  <c r="F28" i="1"/>
  <c r="F36" i="1"/>
  <c r="D38" i="1"/>
</calcChain>
</file>

<file path=xl/sharedStrings.xml><?xml version="1.0" encoding="utf-8"?>
<sst xmlns="http://schemas.openxmlformats.org/spreadsheetml/2006/main" count="503" uniqueCount="246">
  <si>
    <t>Prüfungsleistung</t>
  </si>
  <si>
    <t>Note</t>
  </si>
  <si>
    <t>Gewichtung</t>
  </si>
  <si>
    <t>Ergebnis</t>
  </si>
  <si>
    <t>Marketing</t>
  </si>
  <si>
    <t>Finanzwirtschaft</t>
  </si>
  <si>
    <t>Rechnungslegung 1</t>
  </si>
  <si>
    <t>Rechnungslegung 2</t>
  </si>
  <si>
    <t>Mikroökonomie</t>
  </si>
  <si>
    <t>Statistik 2</t>
  </si>
  <si>
    <t>Unternehmensführung (inkl. Planspiel)</t>
  </si>
  <si>
    <t>Kolloquium</t>
  </si>
  <si>
    <t>Gesamtnote</t>
  </si>
  <si>
    <t>ZP:</t>
  </si>
  <si>
    <t>HS:</t>
  </si>
  <si>
    <t>Vornote:</t>
  </si>
  <si>
    <t>Wirtschaftsmathematik/Statistik 1</t>
  </si>
  <si>
    <t>Sprache/Sozialkompetenz 1</t>
  </si>
  <si>
    <t>Wirtschaftsmathematik 2</t>
  </si>
  <si>
    <t>Unternehmenssteuern</t>
  </si>
  <si>
    <t>Kostenrechnung</t>
  </si>
  <si>
    <t>Sprache/Sozialkompetenz 2</t>
  </si>
  <si>
    <t>Makroökonomie</t>
  </si>
  <si>
    <t>Organisation</t>
  </si>
  <si>
    <t>Einführung in das Controlling</t>
  </si>
  <si>
    <t>Bachelorarbeit</t>
  </si>
  <si>
    <t>Betriebliche Informationssysteme</t>
  </si>
  <si>
    <t>Personal</t>
  </si>
  <si>
    <t>Personal/Organisation</t>
  </si>
  <si>
    <t>Vertiefungsmodul 1</t>
  </si>
  <si>
    <t>Vertiefungsmodul 2</t>
  </si>
  <si>
    <t>Vertiefungsmodel 3</t>
  </si>
  <si>
    <t>Vertiefungsmodul 4</t>
  </si>
  <si>
    <t>Vertiefungsmodul 5</t>
  </si>
  <si>
    <t>Vertiefungsmodul 6</t>
  </si>
  <si>
    <t>Vertiefungsmodul 7</t>
  </si>
  <si>
    <t xml:space="preserve"> </t>
  </si>
  <si>
    <t>BGB Allgemeiner Teil</t>
  </si>
  <si>
    <t>Schuldrecht</t>
  </si>
  <si>
    <t>Sachenrecht</t>
  </si>
  <si>
    <t>Handelsrecht</t>
  </si>
  <si>
    <t>Gesellschaftsrecht I</t>
  </si>
  <si>
    <t>Gesellschaftsrecht II</t>
  </si>
  <si>
    <t>Steuerrecht</t>
  </si>
  <si>
    <t>Verwaltungsrecht II</t>
  </si>
  <si>
    <t>Arbeitsrecht</t>
  </si>
  <si>
    <t>Rechtsdurchsetzung</t>
  </si>
  <si>
    <t>Planspiel</t>
  </si>
  <si>
    <t>Wettbewerbs- und Kartellrecht</t>
  </si>
  <si>
    <t>Vertiefungsmodul I</t>
  </si>
  <si>
    <t>Vertiefungsmodul II</t>
  </si>
  <si>
    <t>Vertiefungsmodul III</t>
  </si>
  <si>
    <t>Vertiefungsmodul IV</t>
  </si>
  <si>
    <t>Vertiefungsmodul V</t>
  </si>
  <si>
    <t>Produkt</t>
  </si>
  <si>
    <t>Teiler</t>
  </si>
  <si>
    <t>1. Semester</t>
  </si>
  <si>
    <t>Wahlfachmodule (Abschluss Wirtschaftsingenieurwesen)</t>
  </si>
  <si>
    <t>Industrielle Produktion</t>
  </si>
  <si>
    <t>Methoden des Industrial Engineering</t>
  </si>
  <si>
    <t>Arbeitsplatzgestaltung und Arbeitssicherheit</t>
  </si>
  <si>
    <t>Intralogistik</t>
  </si>
  <si>
    <t>2. Semester</t>
  </si>
  <si>
    <t>Management von Geschäftsprozessen</t>
  </si>
  <si>
    <t>Datenmanagement, Leittechnik und statistische Prozesslenkung</t>
  </si>
  <si>
    <t>Fabrikplanung und Produktionslogistik</t>
  </si>
  <si>
    <t>Automatisierungstechnik und Integrierte Managementsysteme</t>
  </si>
  <si>
    <t>3. Semester</t>
  </si>
  <si>
    <t>Project Proposal</t>
  </si>
  <si>
    <t>Masterarbeit</t>
  </si>
  <si>
    <t>Faktor</t>
  </si>
  <si>
    <t>1. Semester (Abschluss Wirtschaft)</t>
  </si>
  <si>
    <t>Technische Mechanik 1</t>
  </si>
  <si>
    <t>Werkstoffkunde 1</t>
  </si>
  <si>
    <t>CAD/Technisches Zeichnen</t>
  </si>
  <si>
    <t>Werkzeugmaschinen/Flexible Fertigungssysteme</t>
  </si>
  <si>
    <t>Qualitäts- und Anforderungsmanagement</t>
  </si>
  <si>
    <t>Konstruktionselemente</t>
  </si>
  <si>
    <t>Grundlagen Arbeitsorganisation und Industrial Engineering (REFA)</t>
  </si>
  <si>
    <t>4. Semester</t>
  </si>
  <si>
    <t>Aufstellung und Prüfung von Abschlüssen nach internationalen Standards</t>
  </si>
  <si>
    <t>Finance for Global Managers</t>
  </si>
  <si>
    <t>Business Case</t>
  </si>
  <si>
    <t>1. Wahlmodul*:</t>
  </si>
  <si>
    <t xml:space="preserve">2. Wahlmdoul*: </t>
  </si>
  <si>
    <t>3. Wahlmodul*:</t>
  </si>
  <si>
    <t xml:space="preserve">4. Wahlmodul*: </t>
  </si>
  <si>
    <t>Research Methods</t>
  </si>
  <si>
    <t>* 4 aus 5 Wahlmodulen</t>
  </si>
  <si>
    <t>77601 Internationales Management</t>
  </si>
  <si>
    <t>77602 Business Intelligence</t>
  </si>
  <si>
    <t>77610 International Economics</t>
  </si>
  <si>
    <t>77611 Cross Cultural Competencies</t>
  </si>
  <si>
    <t>Internationales Management</t>
  </si>
  <si>
    <t>Business Intelligence</t>
  </si>
  <si>
    <t>Governance and Responsibility</t>
  </si>
  <si>
    <t>International Economics</t>
  </si>
  <si>
    <t>Cross Cultural Competencies</t>
  </si>
  <si>
    <t>Kundenzentriertes Marketing</t>
  </si>
  <si>
    <t>Geschäftsmodelle im Service</t>
  </si>
  <si>
    <t>Management of Sales and Services</t>
  </si>
  <si>
    <t>International Supply Chain Mgmt</t>
  </si>
  <si>
    <t>Kundenzentrietes Marketing</t>
  </si>
  <si>
    <t>Internationales Markenmangement</t>
  </si>
  <si>
    <t>International Supply Chain Management</t>
  </si>
  <si>
    <t>77621 Customer Integration</t>
  </si>
  <si>
    <t>Operations Management</t>
  </si>
  <si>
    <t>1. Vertiefungsmodul</t>
  </si>
  <si>
    <t>2. Vertiefungsmodul</t>
  </si>
  <si>
    <t>3. Vertiefungsmodul</t>
  </si>
  <si>
    <t>4. Vertiefungsmodul</t>
  </si>
  <si>
    <t>5. Vertiefungsmodul</t>
  </si>
  <si>
    <t>6. Vertiefungsmodul</t>
  </si>
  <si>
    <t>Vertiefung  1, Modul A</t>
  </si>
  <si>
    <t>Vertiefung  1, Modul B</t>
  </si>
  <si>
    <t>Vertiefung  2, Modul A</t>
  </si>
  <si>
    <t>Vertiefung  2, Modul B</t>
  </si>
  <si>
    <t xml:space="preserve">Vertiefung  3, Modul A </t>
  </si>
  <si>
    <t>Vertiefung  3, Modul B</t>
  </si>
  <si>
    <t>* 1 aus 2 Wahlmodulen</t>
  </si>
  <si>
    <t>Betriebswirtschaftslehre/Business Studies PO 2008</t>
  </si>
  <si>
    <t>Betriebswirtschaftslehre/Business Studies PO 2014</t>
  </si>
  <si>
    <t>Master FACT PO2015</t>
  </si>
  <si>
    <t>Master KuS bis PO2017</t>
  </si>
  <si>
    <t>Master KuS PO2017</t>
  </si>
  <si>
    <t>Grundlagen der BWL/Buchführung</t>
  </si>
  <si>
    <t>Wirtschaftsprivatrecht 1</t>
  </si>
  <si>
    <t>Einführung in die Volkswirtschaftslehre</t>
  </si>
  <si>
    <t>Wirtschaftsprivatrecht 2</t>
  </si>
  <si>
    <t>Informationstechnik in der betrieblichen Anwendung</t>
  </si>
  <si>
    <t>Wissenschaftliches Arbeiten und Präsentieren</t>
  </si>
  <si>
    <t>Einführung in die BWL/Buchführung für Wirtschaftsrecht</t>
  </si>
  <si>
    <t>Grundlagen der Volkswirtschaftslehre für Wirtschaftsrecht</t>
  </si>
  <si>
    <t>Staats-, Verfassungs- und Europarecht</t>
  </si>
  <si>
    <t>Einführung in die Rechtswissenschaft</t>
  </si>
  <si>
    <t>Verwaltungsrecht I und Europarecht II</t>
  </si>
  <si>
    <t>Finanzwirtschaft für Wirtschaftsrecht</t>
  </si>
  <si>
    <t>Internationales und europäisches Privatrecht</t>
  </si>
  <si>
    <t>Vertragsgestaltung, Mediation, Vertiefungstechnik u. Konfliktmanagement.</t>
  </si>
  <si>
    <t>Zwangsvollstreckungs- und Insolvenzrecht</t>
  </si>
  <si>
    <t>Grundlagen Arbeitsorganisation und Industrial Engineering</t>
  </si>
  <si>
    <t>Controlling internationaler Unternehmen</t>
  </si>
  <si>
    <t>Internationationale Unternehmensbesteuerung</t>
  </si>
  <si>
    <t>Internationales Recht und Unternehmenszusammenschlüsse</t>
  </si>
  <si>
    <t>Internationales Markenmanagement</t>
  </si>
  <si>
    <t>77609 Governance and Responsibility</t>
  </si>
  <si>
    <t>77622 Management von Kunden- und Serviceprozessen</t>
  </si>
  <si>
    <t>Wirtschaftsenglisch B1</t>
  </si>
  <si>
    <r>
      <t xml:space="preserve">Kostenrechnung (Abschluss Maschinenbau) </t>
    </r>
    <r>
      <rPr>
        <b/>
        <sz val="11"/>
        <color rgb="FF000000"/>
        <rFont val="ClanOT-Book"/>
        <family val="3"/>
      </rPr>
      <t>oder</t>
    </r>
  </si>
  <si>
    <r>
      <t xml:space="preserve">Wahlfachmodule (Abschluss Wirtschaftsingenieurwesen) </t>
    </r>
    <r>
      <rPr>
        <b/>
        <sz val="11"/>
        <color rgb="FF000000"/>
        <rFont val="ClanOT-Book"/>
        <family val="3"/>
      </rPr>
      <t>oder</t>
    </r>
  </si>
  <si>
    <r>
      <rPr>
        <b/>
        <sz val="10"/>
        <rFont val="ClanOT-Book"/>
        <family val="3"/>
      </rPr>
      <t>*1.</t>
    </r>
    <r>
      <rPr>
        <sz val="10"/>
        <rFont val="ClanOT-Book"/>
        <family val="3"/>
      </rPr>
      <t xml:space="preserve"> Wahlmodul</t>
    </r>
  </si>
  <si>
    <r>
      <rPr>
        <b/>
        <sz val="10"/>
        <rFont val="ClanOT-Book"/>
        <family val="3"/>
      </rPr>
      <t>*2.</t>
    </r>
    <r>
      <rPr>
        <sz val="10"/>
        <rFont val="ClanOT-Book"/>
        <family val="3"/>
      </rPr>
      <t xml:space="preserve"> Wahlmodul</t>
    </r>
  </si>
  <si>
    <r>
      <rPr>
        <b/>
        <sz val="10"/>
        <rFont val="ClanOT-Book"/>
        <family val="3"/>
      </rPr>
      <t>*3.</t>
    </r>
    <r>
      <rPr>
        <sz val="10"/>
        <rFont val="ClanOT-Book"/>
        <family val="3"/>
      </rPr>
      <t xml:space="preserve"> Wahlmodul</t>
    </r>
  </si>
  <si>
    <r>
      <rPr>
        <b/>
        <sz val="10"/>
        <rFont val="ClanOT-Book"/>
        <family val="3"/>
      </rPr>
      <t>*4.</t>
    </r>
    <r>
      <rPr>
        <sz val="10"/>
        <rFont val="ClanOT-Book"/>
        <family val="3"/>
      </rPr>
      <t xml:space="preserve"> Wahlmodul</t>
    </r>
  </si>
  <si>
    <r>
      <rPr>
        <b/>
        <sz val="10"/>
        <rFont val="ClanOT-Book"/>
        <family val="3"/>
      </rPr>
      <t>*5</t>
    </r>
    <r>
      <rPr>
        <sz val="10"/>
        <rFont val="ClanOT-Book"/>
        <family val="3"/>
      </rPr>
      <t>. Wahlmodul</t>
    </r>
  </si>
  <si>
    <r>
      <rPr>
        <b/>
        <sz val="10"/>
        <color theme="1"/>
        <rFont val="ClanOT-Book"/>
        <family val="3"/>
      </rPr>
      <t>Auslandsemester</t>
    </r>
    <r>
      <rPr>
        <sz val="10"/>
        <color theme="1"/>
        <rFont val="ClanOT-Book"/>
        <family val="3"/>
      </rPr>
      <t>/Internationales Projekt</t>
    </r>
  </si>
  <si>
    <t>Principles of Business and Economics</t>
  </si>
  <si>
    <t>Human Resource Management &amp; Organisation</t>
  </si>
  <si>
    <t>Information Technology</t>
  </si>
  <si>
    <t>Business Ethics and Intercultural Management</t>
  </si>
  <si>
    <t>Mathematics for Business and Economics</t>
  </si>
  <si>
    <t>Business English C1</t>
  </si>
  <si>
    <t>Statistics for Business and Economics</t>
  </si>
  <si>
    <t>Business Taxation</t>
  </si>
  <si>
    <t>Macroeconomics</t>
  </si>
  <si>
    <t>Principles of Business Law</t>
  </si>
  <si>
    <t>Financial Accounting</t>
  </si>
  <si>
    <t>Managerial Accounting</t>
  </si>
  <si>
    <t xml:space="preserve">Marketing </t>
  </si>
  <si>
    <t>Finance</t>
  </si>
  <si>
    <t>Microeconomics</t>
  </si>
  <si>
    <t>International Accounting (IFRS)</t>
  </si>
  <si>
    <t>Business Research Methods &amp; Academic Writing</t>
  </si>
  <si>
    <t>Language/Social Competence</t>
  </si>
  <si>
    <t>Operation Management</t>
  </si>
  <si>
    <t>International Business</t>
  </si>
  <si>
    <t>Managerial Economics/Economics of Strategy</t>
  </si>
  <si>
    <t>International Marketing &amp; Management</t>
  </si>
  <si>
    <t>Business Management (with business game)</t>
  </si>
  <si>
    <t>Principles of International Economics</t>
  </si>
  <si>
    <t xml:space="preserve">Specialisation 1 </t>
  </si>
  <si>
    <t xml:space="preserve">Specialisation 2 </t>
  </si>
  <si>
    <t xml:space="preserve">Specialisation 3 </t>
  </si>
  <si>
    <t xml:space="preserve">Specialisation 4 </t>
  </si>
  <si>
    <t xml:space="preserve">Specialisation 5 </t>
  </si>
  <si>
    <t xml:space="preserve">Specialisation 6 </t>
  </si>
  <si>
    <t>Practical project</t>
  </si>
  <si>
    <t>Bachelor thesis</t>
  </si>
  <si>
    <t>Colloquium</t>
  </si>
  <si>
    <t>Final result</t>
  </si>
  <si>
    <t>Module</t>
  </si>
  <si>
    <t>Grade</t>
  </si>
  <si>
    <t>Result</t>
  </si>
  <si>
    <t>Weighting Factor</t>
  </si>
  <si>
    <t xml:space="preserve">Fundamentals of Marketing </t>
  </si>
  <si>
    <t>Specialisation 1</t>
  </si>
  <si>
    <t>Specialisation 2</t>
  </si>
  <si>
    <t>Specialisation 3</t>
  </si>
  <si>
    <t>Specialisation 4</t>
  </si>
  <si>
    <t>Specialisation 5</t>
  </si>
  <si>
    <t>Specialisation 6</t>
  </si>
  <si>
    <t>Semester abroad</t>
  </si>
  <si>
    <t>Master Industrial Engineering (4 Sem.), Studienbeginn 18/19</t>
  </si>
  <si>
    <t>Master Industrial Engineering (4 Sem.), Studienbeginn 19/20</t>
  </si>
  <si>
    <t>Fertigungsverfahren 1</t>
  </si>
  <si>
    <t>Projekt 2 (Abschluss Wirtschaftswissenschaften)</t>
  </si>
  <si>
    <t>Programmieren mit Python und Auswertung von großen Datenmengen</t>
  </si>
  <si>
    <t>Arbeitsplatzgestaltung und Arbeitssicherheit (inkl. REFA-Grundausbildung)</t>
  </si>
  <si>
    <t>(Wahlmodul (Anlage 3)</t>
  </si>
  <si>
    <t>Projekt 2 (Abschluss Betriebswirtschaft)</t>
  </si>
  <si>
    <t>Industrielle Produktion und Produktion 4.0</t>
  </si>
  <si>
    <t>Wahlfachmodul (siehe Anlage 4)</t>
  </si>
  <si>
    <t>1. Semester (Abschluss Maschinenbau)</t>
  </si>
  <si>
    <t>Informationssysteme</t>
  </si>
  <si>
    <t>Operations Management (deutsch)</t>
  </si>
  <si>
    <t>Management Science -Statistische Verfahren, Planung, Optimierung</t>
  </si>
  <si>
    <t>Programmierung und Informationsverarbeitung oder Informationstechnologie</t>
  </si>
  <si>
    <t>Logistik Consulting und Operational Excelllence</t>
  </si>
  <si>
    <t>1. Semester (Wirtschaftsingenieur)</t>
  </si>
  <si>
    <t>Betriebswirtschaftslehre/Business Studies PO2017, PO2018 und Betriebswirtschaftslehre/Business Studies (Teilzeit) PO2019</t>
  </si>
  <si>
    <t>Schuldrecht I</t>
  </si>
  <si>
    <t>Schuldrecht II</t>
  </si>
  <si>
    <t>Öffentliches Wirtschaftsrecht</t>
  </si>
  <si>
    <t xml:space="preserve">Recht der Digitalisierung </t>
  </si>
  <si>
    <t>Rechnungslegung II</t>
  </si>
  <si>
    <t>Internationales Wirtschaftsrecht</t>
  </si>
  <si>
    <t>Vertiefungsmodul VI</t>
  </si>
  <si>
    <t>Wirtschaftsrecht PO 2020</t>
  </si>
  <si>
    <t>Juristische Arbeitstechnik und Präsentation</t>
  </si>
  <si>
    <t>Handelsrecht und Gesellschaftsrecht I</t>
  </si>
  <si>
    <t>Rechnungslegung I</t>
  </si>
  <si>
    <t>Steuerlehre</t>
  </si>
  <si>
    <t>Finanzwirtschaft (Wirtschaftsrecht)</t>
  </si>
  <si>
    <t>Grundlagen des Wirtschaftsstrafrechts und der Compliance</t>
  </si>
  <si>
    <t>Wirtschaftsenglisch (B1)</t>
  </si>
  <si>
    <t>Unternehmensführung</t>
  </si>
  <si>
    <t>Vertragsgestaltung, Mediation, Verhandlungstechnik und Konfliktmanagement</t>
  </si>
  <si>
    <t xml:space="preserve">IT-Recht  </t>
  </si>
  <si>
    <t>Wirtschaftsrecht PO2016</t>
  </si>
  <si>
    <t>Wirtschaftsrecht PO2018</t>
  </si>
  <si>
    <t>Vertragsgestaltung, Mediation, Vertiefungstechnik u. Konfliktmanagement</t>
  </si>
  <si>
    <t>provisional grade</t>
  </si>
  <si>
    <t>Global Business and Economics - PO2017</t>
  </si>
  <si>
    <t>Master Industrial Engineering (3Sem.) PO2019</t>
  </si>
  <si>
    <t>Industrielle Produktion und Industrie 4.0</t>
  </si>
  <si>
    <t>Wahlfachmodul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</si>
</sst>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"/>
    <numFmt numFmtId="165" formatCode="0.0"/>
    <numFmt numFmtId="166" formatCode="0.00000"/>
    <numFmt numFmtId="167" formatCode="0.000"/>
    <numFmt numFmtId="168" formatCode="0.0000"/>
  </numFmts>
  <fonts count="15" x14ac:knownFonts="1">
    <font>
      <sz val="10"/>
      <name val="Arial"/>
    </font>
    <font>
      <sz val="8"/>
      <name val="Arial"/>
      <family val="2"/>
    </font>
    <font>
      <b/>
      <sz val="11"/>
      <name val="ClanOT-Book"/>
      <family val="3"/>
    </font>
    <font>
      <sz val="10"/>
      <name val="ClanOT-Book"/>
      <family val="3"/>
    </font>
    <font>
      <b/>
      <sz val="10"/>
      <name val="ClanOT-Book"/>
      <family val="3"/>
    </font>
    <font>
      <b/>
      <sz val="12"/>
      <color rgb="FF000000"/>
      <name val="ClanOT-Book"/>
      <family val="3"/>
    </font>
    <font>
      <b/>
      <sz val="11"/>
      <color rgb="FF000000"/>
      <name val="ClanOT-Book"/>
      <family val="3"/>
    </font>
    <font>
      <sz val="10"/>
      <color theme="1"/>
      <name val="ClanOT-Book"/>
      <family val="3"/>
    </font>
    <font>
      <b/>
      <sz val="10"/>
      <color theme="1"/>
      <name val="ClanOT-Book"/>
      <family val="3"/>
    </font>
    <font>
      <sz val="10"/>
      <name val="Arial"/>
      <family val="2"/>
    </font>
    <font>
      <b/>
      <sz val="12"/>
      <name val="ClanOT-Book"/>
      <family val="3"/>
    </font>
    <font>
      <sz val="10"/>
      <color rgb="FFFF0000"/>
      <name val="ClanOT-Book"/>
      <family val="3"/>
    </font>
    <font>
      <sz val="10"/>
      <color rgb="FFFFFF00"/>
      <name val="ClanOT-Book"/>
      <family val="3"/>
    </font>
    <font>
      <i/>
      <sz val="10"/>
      <name val="ClanOT-Book"/>
      <family val="3"/>
    </font>
    <font>
      <sz val="10"/>
      <color indexed="12"/>
      <name val="ClanOT-Book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Protection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65" fontId="3" fillId="0" borderId="4" xfId="0" applyNumberFormat="1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Protection="1"/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1" applyFont="1"/>
    <xf numFmtId="0" fontId="4" fillId="0" borderId="1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right" vertical="top" wrapText="1"/>
    </xf>
    <xf numFmtId="167" fontId="3" fillId="0" borderId="4" xfId="1" applyNumberFormat="1" applyFont="1" applyBorder="1" applyAlignment="1">
      <alignment vertical="top" wrapText="1"/>
    </xf>
    <xf numFmtId="0" fontId="3" fillId="0" borderId="3" xfId="1" quotePrefix="1" applyFont="1" applyBorder="1" applyAlignment="1">
      <alignment vertical="top" wrapText="1"/>
    </xf>
    <xf numFmtId="164" fontId="3" fillId="0" borderId="0" xfId="1" applyNumberFormat="1" applyFont="1"/>
    <xf numFmtId="0" fontId="3" fillId="6" borderId="3" xfId="1" applyFont="1" applyFill="1" applyBorder="1" applyAlignment="1">
      <alignment vertical="top" wrapText="1"/>
    </xf>
    <xf numFmtId="0" fontId="3" fillId="6" borderId="4" xfId="1" applyFont="1" applyFill="1" applyBorder="1" applyAlignment="1">
      <alignment vertical="top" wrapText="1"/>
    </xf>
    <xf numFmtId="0" fontId="3" fillId="6" borderId="4" xfId="1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top"/>
    </xf>
    <xf numFmtId="164" fontId="3" fillId="0" borderId="4" xfId="1" applyNumberFormat="1" applyFont="1" applyBorder="1" applyAlignment="1">
      <alignment vertical="top" wrapText="1"/>
    </xf>
    <xf numFmtId="168" fontId="3" fillId="0" borderId="4" xfId="0" applyNumberFormat="1" applyFont="1" applyBorder="1" applyAlignment="1">
      <alignment vertical="top" wrapText="1"/>
    </xf>
    <xf numFmtId="168" fontId="3" fillId="0" borderId="4" xfId="0" applyNumberFormat="1" applyFont="1" applyFill="1" applyBorder="1" applyAlignment="1">
      <alignment vertical="top" wrapText="1"/>
    </xf>
    <xf numFmtId="168" fontId="3" fillId="2" borderId="4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/>
    <xf numFmtId="165" fontId="11" fillId="0" borderId="0" xfId="0" applyNumberFormat="1" applyFont="1"/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6" fontId="3" fillId="0" borderId="5" xfId="0" applyNumberFormat="1" applyFont="1" applyBorder="1"/>
    <xf numFmtId="0" fontId="3" fillId="0" borderId="1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" xfId="0" applyNumberFormat="1" applyFont="1" applyFill="1" applyBorder="1"/>
    <xf numFmtId="0" fontId="3" fillId="4" borderId="0" xfId="0" applyFont="1" applyFill="1"/>
    <xf numFmtId="166" fontId="4" fillId="4" borderId="0" xfId="0" applyNumberFormat="1" applyFont="1" applyFill="1"/>
    <xf numFmtId="0" fontId="3" fillId="5" borderId="1" xfId="0" applyFont="1" applyFill="1" applyBorder="1"/>
    <xf numFmtId="166" fontId="4" fillId="0" borderId="0" xfId="0" applyNumberFormat="1" applyFont="1" applyFill="1"/>
    <xf numFmtId="0" fontId="4" fillId="4" borderId="6" xfId="0" applyFont="1" applyFill="1" applyBorder="1"/>
    <xf numFmtId="0" fontId="12" fillId="4" borderId="7" xfId="0" applyFont="1" applyFill="1" applyBorder="1" applyAlignment="1">
      <alignment horizontal="center"/>
    </xf>
    <xf numFmtId="0" fontId="12" fillId="4" borderId="7" xfId="0" applyFont="1" applyFill="1" applyBorder="1"/>
    <xf numFmtId="166" fontId="13" fillId="4" borderId="1" xfId="0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165" fontId="3" fillId="0" borderId="0" xfId="0" applyNumberFormat="1" applyFont="1" applyAlignment="1">
      <alignment horizontal="center"/>
    </xf>
    <xf numFmtId="164" fontId="3" fillId="4" borderId="0" xfId="0" applyNumberFormat="1" applyFont="1" applyFill="1"/>
    <xf numFmtId="0" fontId="3" fillId="4" borderId="0" xfId="1" applyFont="1" applyFill="1"/>
    <xf numFmtId="164" fontId="3" fillId="4" borderId="0" xfId="1" applyNumberFormat="1" applyFont="1" applyFill="1"/>
    <xf numFmtId="0" fontId="2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" workbookViewId="0">
      <selection activeCell="B6" sqref="B6"/>
    </sheetView>
  </sheetViews>
  <sheetFormatPr baseColWidth="10" defaultRowHeight="13.5" x14ac:dyDescent="0.25"/>
  <cols>
    <col min="1" max="1" width="34.7109375" style="1" customWidth="1"/>
    <col min="2" max="2" width="11.42578125" style="1"/>
    <col min="3" max="3" width="12.7109375" style="1" customWidth="1"/>
    <col min="4" max="4" width="11.42578125" style="1"/>
    <col min="5" max="5" width="8.28515625" style="1" customWidth="1"/>
    <col min="6" max="6" width="12.42578125" style="1" customWidth="1"/>
    <col min="7" max="16384" width="11.42578125" style="1"/>
  </cols>
  <sheetData>
    <row r="1" spans="1:4" ht="15" x14ac:dyDescent="0.25">
      <c r="A1" s="90" t="s">
        <v>121</v>
      </c>
      <c r="B1" s="90"/>
      <c r="C1" s="90"/>
      <c r="D1" s="90"/>
    </row>
    <row r="5" spans="1:4" x14ac:dyDescent="0.25">
      <c r="A5" s="2" t="s">
        <v>0</v>
      </c>
      <c r="B5" s="3" t="s">
        <v>1</v>
      </c>
      <c r="C5" s="3" t="s">
        <v>2</v>
      </c>
      <c r="D5" s="4" t="s">
        <v>3</v>
      </c>
    </row>
    <row r="6" spans="1:4" x14ac:dyDescent="0.25">
      <c r="A6" s="5" t="s">
        <v>125</v>
      </c>
      <c r="B6" s="6"/>
      <c r="C6" s="7">
        <v>2</v>
      </c>
      <c r="D6" s="55">
        <f t="shared" ref="D6:D28" si="0">B6*2</f>
        <v>0</v>
      </c>
    </row>
    <row r="7" spans="1:4" x14ac:dyDescent="0.25">
      <c r="A7" s="5" t="s">
        <v>16</v>
      </c>
      <c r="B7" s="6"/>
      <c r="C7" s="7">
        <v>2</v>
      </c>
      <c r="D7" s="55">
        <f t="shared" si="0"/>
        <v>0</v>
      </c>
    </row>
    <row r="8" spans="1:4" x14ac:dyDescent="0.25">
      <c r="A8" s="5" t="s">
        <v>17</v>
      </c>
      <c r="B8" s="6"/>
      <c r="C8" s="7">
        <v>1</v>
      </c>
      <c r="D8" s="55">
        <f>B8*1</f>
        <v>0</v>
      </c>
    </row>
    <row r="9" spans="1:4" x14ac:dyDescent="0.25">
      <c r="A9" s="5" t="s">
        <v>27</v>
      </c>
      <c r="B9" s="6"/>
      <c r="C9" s="7">
        <v>2</v>
      </c>
      <c r="D9" s="55">
        <f t="shared" si="0"/>
        <v>0</v>
      </c>
    </row>
    <row r="10" spans="1:4" x14ac:dyDescent="0.25">
      <c r="A10" s="5" t="s">
        <v>126</v>
      </c>
      <c r="B10" s="6"/>
      <c r="C10" s="7">
        <v>2</v>
      </c>
      <c r="D10" s="55">
        <f t="shared" si="0"/>
        <v>0</v>
      </c>
    </row>
    <row r="11" spans="1:4" ht="27" x14ac:dyDescent="0.25">
      <c r="A11" s="5" t="s">
        <v>127</v>
      </c>
      <c r="B11" s="6"/>
      <c r="C11" s="7">
        <v>2</v>
      </c>
      <c r="D11" s="55">
        <f t="shared" si="0"/>
        <v>0</v>
      </c>
    </row>
    <row r="12" spans="1:4" x14ac:dyDescent="0.25">
      <c r="A12" s="5" t="s">
        <v>128</v>
      </c>
      <c r="B12" s="6"/>
      <c r="C12" s="7">
        <v>2</v>
      </c>
      <c r="D12" s="55">
        <f t="shared" si="0"/>
        <v>0</v>
      </c>
    </row>
    <row r="13" spans="1:4" x14ac:dyDescent="0.25">
      <c r="A13" s="5" t="s">
        <v>18</v>
      </c>
      <c r="B13" s="6"/>
      <c r="C13" s="7">
        <v>2</v>
      </c>
      <c r="D13" s="55">
        <f t="shared" si="0"/>
        <v>0</v>
      </c>
    </row>
    <row r="14" spans="1:4" x14ac:dyDescent="0.25">
      <c r="A14" s="5" t="s">
        <v>9</v>
      </c>
      <c r="B14" s="6"/>
      <c r="C14" s="7">
        <v>2</v>
      </c>
      <c r="D14" s="55">
        <f t="shared" si="0"/>
        <v>0</v>
      </c>
    </row>
    <row r="15" spans="1:4" x14ac:dyDescent="0.25">
      <c r="A15" s="5" t="s">
        <v>19</v>
      </c>
      <c r="B15" s="6"/>
      <c r="C15" s="7">
        <v>2</v>
      </c>
      <c r="D15" s="55">
        <f t="shared" si="0"/>
        <v>0</v>
      </c>
    </row>
    <row r="16" spans="1:4" x14ac:dyDescent="0.25">
      <c r="A16" s="5" t="s">
        <v>6</v>
      </c>
      <c r="B16" s="6"/>
      <c r="C16" s="7">
        <v>2</v>
      </c>
      <c r="D16" s="55">
        <f t="shared" si="0"/>
        <v>0</v>
      </c>
    </row>
    <row r="17" spans="1:6" x14ac:dyDescent="0.25">
      <c r="A17" s="5" t="s">
        <v>20</v>
      </c>
      <c r="B17" s="6"/>
      <c r="C17" s="7">
        <v>2</v>
      </c>
      <c r="D17" s="55">
        <f t="shared" si="0"/>
        <v>0</v>
      </c>
    </row>
    <row r="18" spans="1:6" x14ac:dyDescent="0.25">
      <c r="A18" s="5" t="s">
        <v>8</v>
      </c>
      <c r="B18" s="6"/>
      <c r="C18" s="7">
        <v>2</v>
      </c>
      <c r="D18" s="55">
        <f t="shared" si="0"/>
        <v>0</v>
      </c>
    </row>
    <row r="19" spans="1:6" ht="27" x14ac:dyDescent="0.25">
      <c r="A19" s="5" t="s">
        <v>129</v>
      </c>
      <c r="B19" s="6"/>
      <c r="C19" s="7">
        <v>2</v>
      </c>
      <c r="D19" s="55">
        <f t="shared" si="0"/>
        <v>0</v>
      </c>
    </row>
    <row r="20" spans="1:6" x14ac:dyDescent="0.25">
      <c r="A20" s="5" t="s">
        <v>4</v>
      </c>
      <c r="B20" s="6"/>
      <c r="C20" s="7">
        <v>2</v>
      </c>
      <c r="D20" s="55">
        <f t="shared" si="0"/>
        <v>0</v>
      </c>
    </row>
    <row r="21" spans="1:6" x14ac:dyDescent="0.25">
      <c r="A21" s="5" t="s">
        <v>7</v>
      </c>
      <c r="B21" s="6"/>
      <c r="C21" s="7">
        <v>2</v>
      </c>
      <c r="D21" s="55">
        <f t="shared" si="0"/>
        <v>0</v>
      </c>
    </row>
    <row r="22" spans="1:6" x14ac:dyDescent="0.25">
      <c r="A22" s="5" t="s">
        <v>5</v>
      </c>
      <c r="B22" s="6"/>
      <c r="C22" s="7">
        <v>2</v>
      </c>
      <c r="D22" s="55">
        <f t="shared" si="0"/>
        <v>0</v>
      </c>
    </row>
    <row r="23" spans="1:6" x14ac:dyDescent="0.25">
      <c r="A23" s="5" t="s">
        <v>21</v>
      </c>
      <c r="B23" s="6"/>
      <c r="C23" s="7">
        <v>1</v>
      </c>
      <c r="D23" s="55">
        <f>B23*1</f>
        <v>0</v>
      </c>
    </row>
    <row r="24" spans="1:6" x14ac:dyDescent="0.25">
      <c r="A24" s="5" t="s">
        <v>22</v>
      </c>
      <c r="B24" s="6"/>
      <c r="C24" s="7">
        <v>2</v>
      </c>
      <c r="D24" s="55">
        <f t="shared" si="0"/>
        <v>0</v>
      </c>
    </row>
    <row r="25" spans="1:6" x14ac:dyDescent="0.25">
      <c r="A25" s="5" t="s">
        <v>26</v>
      </c>
      <c r="B25" s="6"/>
      <c r="C25" s="7">
        <v>2</v>
      </c>
      <c r="D25" s="55">
        <f t="shared" si="0"/>
        <v>0</v>
      </c>
    </row>
    <row r="26" spans="1:6" x14ac:dyDescent="0.25">
      <c r="A26" s="5" t="s">
        <v>23</v>
      </c>
      <c r="B26" s="6"/>
      <c r="C26" s="7">
        <v>2</v>
      </c>
      <c r="D26" s="55">
        <f t="shared" si="0"/>
        <v>0</v>
      </c>
    </row>
    <row r="27" spans="1:6" x14ac:dyDescent="0.25">
      <c r="A27" s="5" t="s">
        <v>106</v>
      </c>
      <c r="B27" s="6"/>
      <c r="C27" s="7">
        <v>2</v>
      </c>
      <c r="D27" s="55">
        <f t="shared" si="0"/>
        <v>0</v>
      </c>
    </row>
    <row r="28" spans="1:6" x14ac:dyDescent="0.25">
      <c r="A28" s="5" t="s">
        <v>24</v>
      </c>
      <c r="B28" s="6"/>
      <c r="C28" s="7">
        <v>2</v>
      </c>
      <c r="D28" s="55">
        <f t="shared" si="0"/>
        <v>0</v>
      </c>
    </row>
    <row r="29" spans="1:6" ht="27" x14ac:dyDescent="0.25">
      <c r="A29" s="5" t="s">
        <v>10</v>
      </c>
      <c r="B29" s="6"/>
      <c r="C29" s="7">
        <v>4</v>
      </c>
      <c r="D29" s="55">
        <f>B29*4</f>
        <v>0</v>
      </c>
      <c r="F29" s="9"/>
    </row>
    <row r="30" spans="1:6" x14ac:dyDescent="0.25">
      <c r="A30" s="5" t="s">
        <v>107</v>
      </c>
      <c r="B30" s="6"/>
      <c r="C30" s="7">
        <v>5</v>
      </c>
      <c r="D30" s="55">
        <f>B30*5</f>
        <v>0</v>
      </c>
    </row>
    <row r="31" spans="1:6" x14ac:dyDescent="0.25">
      <c r="A31" s="5" t="s">
        <v>108</v>
      </c>
      <c r="B31" s="6"/>
      <c r="C31" s="7">
        <v>5</v>
      </c>
      <c r="D31" s="55">
        <f t="shared" ref="D31:D35" si="1">B31*5</f>
        <v>0</v>
      </c>
    </row>
    <row r="32" spans="1:6" x14ac:dyDescent="0.25">
      <c r="A32" s="5" t="s">
        <v>109</v>
      </c>
      <c r="B32" s="6"/>
      <c r="C32" s="7">
        <v>5</v>
      </c>
      <c r="D32" s="55">
        <f t="shared" si="1"/>
        <v>0</v>
      </c>
      <c r="F32" s="9"/>
    </row>
    <row r="33" spans="1:6" x14ac:dyDescent="0.25">
      <c r="A33" s="5" t="s">
        <v>110</v>
      </c>
      <c r="B33" s="6"/>
      <c r="C33" s="7">
        <v>5</v>
      </c>
      <c r="D33" s="55">
        <f t="shared" si="1"/>
        <v>0</v>
      </c>
    </row>
    <row r="34" spans="1:6" x14ac:dyDescent="0.25">
      <c r="A34" s="5" t="s">
        <v>111</v>
      </c>
      <c r="B34" s="6"/>
      <c r="C34" s="7">
        <v>5</v>
      </c>
      <c r="D34" s="55">
        <f t="shared" si="1"/>
        <v>0</v>
      </c>
    </row>
    <row r="35" spans="1:6" x14ac:dyDescent="0.25">
      <c r="A35" s="5" t="s">
        <v>112</v>
      </c>
      <c r="B35" s="6"/>
      <c r="C35" s="7">
        <v>5</v>
      </c>
      <c r="D35" s="55">
        <f t="shared" si="1"/>
        <v>0</v>
      </c>
    </row>
    <row r="36" spans="1:6" x14ac:dyDescent="0.25">
      <c r="A36" s="5" t="s">
        <v>25</v>
      </c>
      <c r="B36" s="6"/>
      <c r="C36" s="7">
        <v>20</v>
      </c>
      <c r="D36" s="55">
        <f>B36*20</f>
        <v>0</v>
      </c>
    </row>
    <row r="37" spans="1:6" x14ac:dyDescent="0.25">
      <c r="A37" s="5" t="s">
        <v>11</v>
      </c>
      <c r="B37" s="6"/>
      <c r="C37" s="7">
        <v>2</v>
      </c>
      <c r="D37" s="55">
        <f>B37*2</f>
        <v>0</v>
      </c>
    </row>
    <row r="38" spans="1:6" x14ac:dyDescent="0.25">
      <c r="A38" s="35"/>
      <c r="B38" s="36"/>
      <c r="C38" s="37">
        <f>SUM(C6:C37)</f>
        <v>100</v>
      </c>
      <c r="D38" s="56"/>
    </row>
    <row r="39" spans="1:6" x14ac:dyDescent="0.25">
      <c r="A39" s="23" t="s">
        <v>12</v>
      </c>
      <c r="B39" s="24"/>
      <c r="C39" s="25"/>
      <c r="D39" s="57">
        <f>SUM(D6:D37)/100</f>
        <v>0</v>
      </c>
      <c r="E39" s="74" t="s">
        <v>15</v>
      </c>
      <c r="F39" s="87">
        <f>SUM(D6:D35)/78</f>
        <v>0</v>
      </c>
    </row>
    <row r="40" spans="1:6" x14ac:dyDescent="0.25">
      <c r="A40" s="35"/>
      <c r="B40" s="36"/>
      <c r="C40" s="37"/>
      <c r="D40" s="36"/>
      <c r="E40" s="19"/>
    </row>
  </sheetData>
  <mergeCells count="1">
    <mergeCell ref="A1:D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D4" sqref="D4"/>
    </sheetView>
  </sheetViews>
  <sheetFormatPr baseColWidth="10" defaultColWidth="10.28515625" defaultRowHeight="13.5" x14ac:dyDescent="0.25"/>
  <cols>
    <col min="1" max="1" width="37.42578125" style="1" customWidth="1"/>
    <col min="2" max="2" width="10.28515625" style="1"/>
    <col min="3" max="3" width="62.5703125" style="1" customWidth="1"/>
    <col min="4" max="4" width="7.5703125" style="1" customWidth="1"/>
    <col min="5" max="5" width="8" style="1" customWidth="1"/>
    <col min="6" max="6" width="10.28515625" style="1"/>
    <col min="7" max="7" width="12.28515625" style="1" customWidth="1"/>
    <col min="8" max="16384" width="10.28515625" style="1"/>
  </cols>
  <sheetData>
    <row r="1" spans="1:7" ht="16.5" x14ac:dyDescent="0.3">
      <c r="A1" s="92" t="s">
        <v>202</v>
      </c>
      <c r="B1" s="92"/>
      <c r="C1" s="92"/>
      <c r="D1" s="92"/>
      <c r="E1" s="92"/>
      <c r="F1" s="92"/>
      <c r="G1" s="92"/>
    </row>
    <row r="3" spans="1:7" ht="16.5" x14ac:dyDescent="0.3">
      <c r="D3" s="10" t="s">
        <v>1</v>
      </c>
      <c r="E3" s="10" t="s">
        <v>70</v>
      </c>
      <c r="F3" s="10" t="s">
        <v>54</v>
      </c>
      <c r="G3" s="13" t="s">
        <v>55</v>
      </c>
    </row>
    <row r="4" spans="1:7" x14ac:dyDescent="0.25">
      <c r="A4" s="1" t="s">
        <v>71</v>
      </c>
      <c r="B4" s="1">
        <v>81103</v>
      </c>
      <c r="C4" s="1" t="s">
        <v>72</v>
      </c>
      <c r="E4" s="1">
        <v>5</v>
      </c>
      <c r="F4" s="1">
        <f t="shared" ref="F4:F9" si="0">D4*E4</f>
        <v>0</v>
      </c>
      <c r="G4" s="1">
        <f t="shared" ref="G4:G46" si="1">IF(F4&gt;0,E4,0)</f>
        <v>0</v>
      </c>
    </row>
    <row r="5" spans="1:7" x14ac:dyDescent="0.25">
      <c r="B5" s="1">
        <v>81104</v>
      </c>
      <c r="C5" s="1" t="s">
        <v>73</v>
      </c>
      <c r="E5" s="1">
        <v>5</v>
      </c>
      <c r="F5" s="1">
        <f t="shared" si="0"/>
        <v>0</v>
      </c>
      <c r="G5" s="1">
        <f t="shared" si="1"/>
        <v>0</v>
      </c>
    </row>
    <row r="6" spans="1:7" x14ac:dyDescent="0.25">
      <c r="B6" s="1">
        <v>81105</v>
      </c>
      <c r="C6" s="1" t="s">
        <v>74</v>
      </c>
      <c r="E6" s="1">
        <v>5</v>
      </c>
      <c r="F6" s="1">
        <f t="shared" si="0"/>
        <v>0</v>
      </c>
      <c r="G6" s="1">
        <f t="shared" si="1"/>
        <v>0</v>
      </c>
    </row>
    <row r="7" spans="1:7" x14ac:dyDescent="0.25">
      <c r="B7" s="1">
        <v>81316</v>
      </c>
      <c r="C7" s="1" t="s">
        <v>75</v>
      </c>
      <c r="E7" s="1">
        <v>5</v>
      </c>
      <c r="F7" s="1">
        <f t="shared" si="0"/>
        <v>0</v>
      </c>
      <c r="G7" s="1">
        <f t="shared" si="1"/>
        <v>0</v>
      </c>
    </row>
    <row r="8" spans="1:7" x14ac:dyDescent="0.25">
      <c r="B8" s="1">
        <v>81568</v>
      </c>
      <c r="C8" s="1" t="s">
        <v>76</v>
      </c>
      <c r="E8" s="1">
        <v>5</v>
      </c>
      <c r="F8" s="1">
        <f t="shared" si="0"/>
        <v>0</v>
      </c>
      <c r="G8" s="1">
        <f t="shared" si="1"/>
        <v>0</v>
      </c>
    </row>
    <row r="9" spans="1:7" x14ac:dyDescent="0.25">
      <c r="B9" s="1">
        <v>83100</v>
      </c>
      <c r="C9" s="1" t="s">
        <v>77</v>
      </c>
      <c r="E9" s="1">
        <v>5</v>
      </c>
      <c r="F9" s="1">
        <f t="shared" si="0"/>
        <v>0</v>
      </c>
      <c r="G9" s="1">
        <f t="shared" si="1"/>
        <v>0</v>
      </c>
    </row>
    <row r="10" spans="1:7" x14ac:dyDescent="0.25">
      <c r="G10" s="1">
        <f t="shared" si="1"/>
        <v>0</v>
      </c>
    </row>
    <row r="11" spans="1:7" x14ac:dyDescent="0.25">
      <c r="A11" s="1" t="s">
        <v>212</v>
      </c>
      <c r="B11" s="1">
        <v>74102</v>
      </c>
      <c r="C11" s="1" t="s">
        <v>213</v>
      </c>
      <c r="E11" s="1">
        <v>5</v>
      </c>
      <c r="F11" s="1">
        <f t="shared" ref="F11:F16" si="2">D11*E11</f>
        <v>0</v>
      </c>
      <c r="G11" s="1">
        <f t="shared" si="1"/>
        <v>0</v>
      </c>
    </row>
    <row r="12" spans="1:7" x14ac:dyDescent="0.25">
      <c r="B12" s="1">
        <v>71105</v>
      </c>
      <c r="C12" s="1" t="s">
        <v>126</v>
      </c>
      <c r="E12" s="1">
        <v>5</v>
      </c>
      <c r="F12" s="1">
        <f t="shared" si="2"/>
        <v>0</v>
      </c>
      <c r="G12" s="1">
        <f t="shared" si="1"/>
        <v>0</v>
      </c>
    </row>
    <row r="13" spans="1:7" x14ac:dyDescent="0.25">
      <c r="B13" s="1">
        <v>74104</v>
      </c>
      <c r="C13" s="1" t="s">
        <v>214</v>
      </c>
      <c r="E13" s="1">
        <v>5</v>
      </c>
      <c r="F13" s="1">
        <f t="shared" si="2"/>
        <v>0</v>
      </c>
      <c r="G13" s="1">
        <f t="shared" si="1"/>
        <v>0</v>
      </c>
    </row>
    <row r="14" spans="1:7" x14ac:dyDescent="0.25">
      <c r="B14" s="1">
        <v>75650</v>
      </c>
      <c r="C14" s="1" t="s">
        <v>215</v>
      </c>
      <c r="E14" s="1">
        <v>5</v>
      </c>
      <c r="F14" s="1">
        <f t="shared" si="2"/>
        <v>0</v>
      </c>
      <c r="G14" s="1">
        <f t="shared" si="1"/>
        <v>0</v>
      </c>
    </row>
    <row r="15" spans="1:7" x14ac:dyDescent="0.25">
      <c r="B15" s="1">
        <v>75601</v>
      </c>
      <c r="C15" s="1" t="s">
        <v>217</v>
      </c>
      <c r="E15" s="1">
        <v>5</v>
      </c>
      <c r="F15" s="1">
        <f t="shared" si="2"/>
        <v>0</v>
      </c>
      <c r="G15" s="1">
        <f t="shared" si="1"/>
        <v>0</v>
      </c>
    </row>
    <row r="16" spans="1:7" x14ac:dyDescent="0.25">
      <c r="B16" s="1">
        <v>73116</v>
      </c>
      <c r="C16" s="1" t="s">
        <v>216</v>
      </c>
      <c r="E16" s="1">
        <v>5</v>
      </c>
      <c r="F16" s="1">
        <f t="shared" si="2"/>
        <v>0</v>
      </c>
      <c r="G16" s="1">
        <f t="shared" si="1"/>
        <v>0</v>
      </c>
    </row>
    <row r="17" spans="1:7" x14ac:dyDescent="0.25">
      <c r="G17" s="1">
        <f t="shared" si="1"/>
        <v>0</v>
      </c>
    </row>
    <row r="18" spans="1:7" x14ac:dyDescent="0.25">
      <c r="G18" s="1">
        <f t="shared" si="1"/>
        <v>0</v>
      </c>
    </row>
    <row r="19" spans="1:7" x14ac:dyDescent="0.25">
      <c r="A19" s="1" t="s">
        <v>218</v>
      </c>
      <c r="G19" s="1">
        <f t="shared" si="1"/>
        <v>0</v>
      </c>
    </row>
    <row r="20" spans="1:7" x14ac:dyDescent="0.25">
      <c r="E20" s="1">
        <v>5</v>
      </c>
      <c r="F20" s="1">
        <f t="shared" ref="F20:F25" si="3">D20*E20</f>
        <v>0</v>
      </c>
      <c r="G20" s="1">
        <f t="shared" si="1"/>
        <v>0</v>
      </c>
    </row>
    <row r="21" spans="1:7" x14ac:dyDescent="0.25">
      <c r="E21" s="1">
        <v>5</v>
      </c>
      <c r="F21" s="1">
        <f t="shared" si="3"/>
        <v>0</v>
      </c>
      <c r="G21" s="1">
        <f t="shared" si="1"/>
        <v>0</v>
      </c>
    </row>
    <row r="22" spans="1:7" x14ac:dyDescent="0.25">
      <c r="E22" s="1">
        <v>5</v>
      </c>
      <c r="F22" s="1">
        <f t="shared" si="3"/>
        <v>0</v>
      </c>
      <c r="G22" s="1">
        <f t="shared" si="1"/>
        <v>0</v>
      </c>
    </row>
    <row r="23" spans="1:7" x14ac:dyDescent="0.25">
      <c r="E23" s="1">
        <v>5</v>
      </c>
      <c r="F23" s="1">
        <f t="shared" si="3"/>
        <v>0</v>
      </c>
      <c r="G23" s="1">
        <f t="shared" si="1"/>
        <v>0</v>
      </c>
    </row>
    <row r="24" spans="1:7" x14ac:dyDescent="0.25">
      <c r="E24" s="1">
        <v>5</v>
      </c>
      <c r="F24" s="1">
        <f t="shared" si="3"/>
        <v>0</v>
      </c>
      <c r="G24" s="1">
        <f t="shared" si="1"/>
        <v>0</v>
      </c>
    </row>
    <row r="25" spans="1:7" x14ac:dyDescent="0.25">
      <c r="E25" s="1">
        <v>5</v>
      </c>
      <c r="F25" s="1">
        <f t="shared" si="3"/>
        <v>0</v>
      </c>
      <c r="G25" s="1">
        <f t="shared" si="1"/>
        <v>0</v>
      </c>
    </row>
    <row r="26" spans="1:7" x14ac:dyDescent="0.25">
      <c r="G26" s="1">
        <f t="shared" si="1"/>
        <v>0</v>
      </c>
    </row>
    <row r="27" spans="1:7" ht="15" x14ac:dyDescent="0.25">
      <c r="B27" s="1">
        <v>72106</v>
      </c>
      <c r="C27" s="1" t="s">
        <v>148</v>
      </c>
      <c r="E27" s="1">
        <v>5</v>
      </c>
      <c r="F27" s="1">
        <f t="shared" ref="F27:F42" si="4">D27*E27</f>
        <v>0</v>
      </c>
      <c r="G27" s="1">
        <f t="shared" si="1"/>
        <v>0</v>
      </c>
    </row>
    <row r="28" spans="1:7" ht="15" x14ac:dyDescent="0.25">
      <c r="A28" s="1" t="s">
        <v>62</v>
      </c>
      <c r="B28" s="1">
        <v>77619</v>
      </c>
      <c r="C28" s="1" t="s">
        <v>149</v>
      </c>
      <c r="E28" s="1">
        <v>5</v>
      </c>
      <c r="F28" s="1">
        <f t="shared" si="4"/>
        <v>0</v>
      </c>
      <c r="G28" s="1">
        <f t="shared" si="1"/>
        <v>0</v>
      </c>
    </row>
    <row r="29" spans="1:7" x14ac:dyDescent="0.25">
      <c r="B29" s="1">
        <v>8610218</v>
      </c>
      <c r="C29" s="1" t="s">
        <v>209</v>
      </c>
      <c r="E29" s="1">
        <v>5</v>
      </c>
      <c r="F29" s="1">
        <f t="shared" si="4"/>
        <v>0</v>
      </c>
      <c r="G29" s="1">
        <f t="shared" si="1"/>
        <v>0</v>
      </c>
    </row>
    <row r="30" spans="1:7" x14ac:dyDescent="0.25">
      <c r="B30" s="1">
        <v>77618</v>
      </c>
      <c r="C30" s="1" t="s">
        <v>210</v>
      </c>
      <c r="E30" s="1">
        <v>5</v>
      </c>
      <c r="F30" s="1">
        <f t="shared" si="4"/>
        <v>0</v>
      </c>
      <c r="G30" s="1">
        <f t="shared" si="1"/>
        <v>0</v>
      </c>
    </row>
    <row r="31" spans="1:7" x14ac:dyDescent="0.25">
      <c r="B31" s="1">
        <v>77509</v>
      </c>
      <c r="C31" s="1" t="s">
        <v>207</v>
      </c>
      <c r="E31" s="1">
        <v>5</v>
      </c>
      <c r="F31" s="1">
        <f t="shared" si="4"/>
        <v>0</v>
      </c>
      <c r="G31" s="1">
        <f t="shared" si="1"/>
        <v>0</v>
      </c>
    </row>
    <row r="32" spans="1:7" x14ac:dyDescent="0.25">
      <c r="B32" s="1">
        <v>83308</v>
      </c>
      <c r="C32" s="1" t="s">
        <v>65</v>
      </c>
      <c r="E32" s="1">
        <v>5</v>
      </c>
      <c r="F32" s="1">
        <f t="shared" si="4"/>
        <v>0</v>
      </c>
      <c r="G32" s="1">
        <f t="shared" si="1"/>
        <v>0</v>
      </c>
    </row>
    <row r="33" spans="1:7" x14ac:dyDescent="0.25">
      <c r="B33" s="1">
        <v>79614</v>
      </c>
      <c r="C33" s="1" t="s">
        <v>60</v>
      </c>
      <c r="E33" s="1">
        <v>5</v>
      </c>
      <c r="F33" s="1">
        <f t="shared" si="4"/>
        <v>0</v>
      </c>
      <c r="G33" s="1">
        <f t="shared" si="1"/>
        <v>0</v>
      </c>
    </row>
    <row r="34" spans="1:7" x14ac:dyDescent="0.25">
      <c r="B34" s="1">
        <v>77630</v>
      </c>
      <c r="C34" s="1" t="s">
        <v>206</v>
      </c>
      <c r="E34" s="1">
        <v>5</v>
      </c>
      <c r="F34" s="1">
        <f t="shared" si="4"/>
        <v>0</v>
      </c>
      <c r="G34" s="1">
        <f t="shared" si="1"/>
        <v>0</v>
      </c>
    </row>
    <row r="35" spans="1:7" x14ac:dyDescent="0.25">
      <c r="F35" s="1">
        <f t="shared" si="4"/>
        <v>0</v>
      </c>
      <c r="G35" s="1">
        <f t="shared" si="1"/>
        <v>0</v>
      </c>
    </row>
    <row r="36" spans="1:7" x14ac:dyDescent="0.25">
      <c r="A36" s="1" t="s">
        <v>67</v>
      </c>
      <c r="B36" s="1">
        <v>79609</v>
      </c>
      <c r="C36" s="1" t="s">
        <v>59</v>
      </c>
      <c r="E36" s="1">
        <v>5</v>
      </c>
      <c r="F36" s="1">
        <f t="shared" si="4"/>
        <v>0</v>
      </c>
      <c r="G36" s="1">
        <f t="shared" si="1"/>
        <v>0</v>
      </c>
    </row>
    <row r="37" spans="1:7" x14ac:dyDescent="0.25">
      <c r="B37" s="1">
        <v>79604</v>
      </c>
      <c r="C37" s="1" t="s">
        <v>63</v>
      </c>
      <c r="E37" s="1">
        <v>5</v>
      </c>
      <c r="F37" s="1">
        <f t="shared" si="4"/>
        <v>0</v>
      </c>
      <c r="G37" s="1">
        <f t="shared" si="1"/>
        <v>0</v>
      </c>
    </row>
    <row r="38" spans="1:7" x14ac:dyDescent="0.25">
      <c r="B38" s="1">
        <v>81307</v>
      </c>
      <c r="C38" s="1" t="s">
        <v>64</v>
      </c>
      <c r="E38" s="1">
        <v>5</v>
      </c>
      <c r="F38" s="1">
        <f t="shared" si="4"/>
        <v>0</v>
      </c>
      <c r="G38" s="1">
        <f t="shared" si="1"/>
        <v>0</v>
      </c>
    </row>
    <row r="39" spans="1:7" x14ac:dyDescent="0.25">
      <c r="B39" s="1">
        <v>82304</v>
      </c>
      <c r="C39" s="1" t="s">
        <v>61</v>
      </c>
      <c r="E39" s="1">
        <v>5</v>
      </c>
      <c r="F39" s="1">
        <f t="shared" si="4"/>
        <v>0</v>
      </c>
      <c r="G39" s="1">
        <f t="shared" si="1"/>
        <v>0</v>
      </c>
    </row>
    <row r="40" spans="1:7" x14ac:dyDescent="0.25">
      <c r="B40" s="1">
        <v>83310</v>
      </c>
      <c r="C40" s="1" t="s">
        <v>66</v>
      </c>
      <c r="E40" s="1">
        <v>5</v>
      </c>
      <c r="F40" s="1">
        <f t="shared" si="4"/>
        <v>0</v>
      </c>
      <c r="G40" s="1">
        <f t="shared" si="1"/>
        <v>0</v>
      </c>
    </row>
    <row r="41" spans="1:7" x14ac:dyDescent="0.25">
      <c r="B41" s="1">
        <v>83309</v>
      </c>
      <c r="C41" s="1" t="s">
        <v>211</v>
      </c>
      <c r="E41" s="1">
        <v>5</v>
      </c>
      <c r="F41" s="1">
        <f t="shared" si="4"/>
        <v>0</v>
      </c>
      <c r="G41" s="1">
        <f t="shared" si="1"/>
        <v>0</v>
      </c>
    </row>
    <row r="42" spans="1:7" x14ac:dyDescent="0.25">
      <c r="F42" s="1">
        <f t="shared" si="4"/>
        <v>0</v>
      </c>
      <c r="G42" s="1">
        <f t="shared" si="1"/>
        <v>0</v>
      </c>
    </row>
    <row r="43" spans="1:7" x14ac:dyDescent="0.25">
      <c r="B43" s="1">
        <v>79107</v>
      </c>
      <c r="C43" s="1" t="s">
        <v>68</v>
      </c>
      <c r="E43" s="1">
        <v>5</v>
      </c>
      <c r="F43" s="1">
        <v>0</v>
      </c>
      <c r="G43" s="1">
        <f t="shared" si="1"/>
        <v>0</v>
      </c>
    </row>
    <row r="44" spans="1:7" x14ac:dyDescent="0.25">
      <c r="A44" s="1" t="s">
        <v>79</v>
      </c>
      <c r="B44" s="1">
        <v>8998</v>
      </c>
      <c r="C44" s="1" t="s">
        <v>69</v>
      </c>
      <c r="E44" s="1">
        <v>20</v>
      </c>
      <c r="F44" s="1">
        <f>D44*E44</f>
        <v>0</v>
      </c>
      <c r="G44" s="1">
        <f t="shared" si="1"/>
        <v>0</v>
      </c>
    </row>
    <row r="45" spans="1:7" x14ac:dyDescent="0.25">
      <c r="B45" s="1">
        <v>8999</v>
      </c>
      <c r="C45" s="1" t="s">
        <v>11</v>
      </c>
      <c r="E45" s="1">
        <v>5</v>
      </c>
      <c r="F45" s="1">
        <f>D45*E45</f>
        <v>0</v>
      </c>
      <c r="G45" s="1">
        <f t="shared" si="1"/>
        <v>0</v>
      </c>
    </row>
    <row r="46" spans="1:7" x14ac:dyDescent="0.25">
      <c r="F46" s="1">
        <f>D46*E46</f>
        <v>0</v>
      </c>
      <c r="G46" s="1">
        <f t="shared" si="1"/>
        <v>0</v>
      </c>
    </row>
    <row r="48" spans="1:7" ht="15" x14ac:dyDescent="0.25">
      <c r="F48" s="1">
        <f>SUM(F4:F46)</f>
        <v>0</v>
      </c>
      <c r="G48" s="14">
        <f>SUM(G4:G46)</f>
        <v>0</v>
      </c>
    </row>
    <row r="50" spans="3:6" ht="15" x14ac:dyDescent="0.25">
      <c r="C50" s="31" t="s">
        <v>1</v>
      </c>
      <c r="D50" s="32"/>
      <c r="E50" s="32"/>
      <c r="F50" s="31" t="e">
        <f>F48/G48</f>
        <v>#DIV/0!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5" sqref="B5"/>
    </sheetView>
  </sheetViews>
  <sheetFormatPr baseColWidth="10" defaultRowHeight="13.5" x14ac:dyDescent="0.25"/>
  <cols>
    <col min="1" max="1" width="38.42578125" style="1" customWidth="1"/>
    <col min="2" max="2" width="10.140625" style="1" customWidth="1"/>
    <col min="3" max="3" width="12.7109375" style="1" customWidth="1"/>
    <col min="4" max="4" width="14.42578125" style="1" customWidth="1"/>
    <col min="5" max="5" width="9.42578125" style="1" customWidth="1"/>
    <col min="6" max="6" width="14.7109375" style="1" customWidth="1"/>
    <col min="7" max="16384" width="11.42578125" style="1"/>
  </cols>
  <sheetData>
    <row r="1" spans="1:5" ht="15" x14ac:dyDescent="0.25">
      <c r="A1" s="90" t="s">
        <v>124</v>
      </c>
      <c r="B1" s="90"/>
      <c r="C1" s="90"/>
      <c r="D1" s="90"/>
      <c r="E1" s="15"/>
    </row>
    <row r="2" spans="1:5" x14ac:dyDescent="0.25">
      <c r="A2" s="15"/>
    </row>
    <row r="4" spans="1:5" x14ac:dyDescent="0.25">
      <c r="A4" s="2" t="s">
        <v>0</v>
      </c>
      <c r="B4" s="3" t="s">
        <v>1</v>
      </c>
      <c r="C4" s="3" t="s">
        <v>2</v>
      </c>
      <c r="D4" s="4" t="s">
        <v>3</v>
      </c>
    </row>
    <row r="5" spans="1:5" x14ac:dyDescent="0.25">
      <c r="A5" s="5" t="s">
        <v>150</v>
      </c>
      <c r="B5" s="16"/>
      <c r="C5" s="7">
        <v>6</v>
      </c>
      <c r="D5" s="8">
        <f t="shared" ref="D5:D14" si="0">B5*6</f>
        <v>0</v>
      </c>
    </row>
    <row r="6" spans="1:5" x14ac:dyDescent="0.25">
      <c r="A6" s="5" t="s">
        <v>151</v>
      </c>
      <c r="B6" s="16"/>
      <c r="C6" s="7">
        <v>6</v>
      </c>
      <c r="D6" s="8">
        <f t="shared" si="0"/>
        <v>0</v>
      </c>
    </row>
    <row r="7" spans="1:5" x14ac:dyDescent="0.25">
      <c r="A7" s="5" t="s">
        <v>152</v>
      </c>
      <c r="B7" s="16"/>
      <c r="C7" s="7">
        <v>6</v>
      </c>
      <c r="D7" s="8">
        <f t="shared" si="0"/>
        <v>0</v>
      </c>
    </row>
    <row r="8" spans="1:5" x14ac:dyDescent="0.25">
      <c r="A8" s="5" t="s">
        <v>153</v>
      </c>
      <c r="B8" s="16"/>
      <c r="C8" s="7">
        <v>6</v>
      </c>
      <c r="D8" s="8">
        <f t="shared" si="0"/>
        <v>0</v>
      </c>
    </row>
    <row r="9" spans="1:5" x14ac:dyDescent="0.25">
      <c r="A9" s="5" t="s">
        <v>154</v>
      </c>
      <c r="B9" s="16"/>
      <c r="C9" s="7">
        <v>6</v>
      </c>
      <c r="D9" s="8">
        <f t="shared" si="0"/>
        <v>0</v>
      </c>
    </row>
    <row r="10" spans="1:5" x14ac:dyDescent="0.25">
      <c r="A10" s="5" t="s">
        <v>102</v>
      </c>
      <c r="B10" s="16"/>
      <c r="C10" s="7">
        <v>6</v>
      </c>
      <c r="D10" s="8">
        <f t="shared" si="0"/>
        <v>0</v>
      </c>
    </row>
    <row r="11" spans="1:5" x14ac:dyDescent="0.25">
      <c r="A11" s="5" t="s">
        <v>103</v>
      </c>
      <c r="B11" s="16"/>
      <c r="C11" s="7">
        <v>6</v>
      </c>
      <c r="D11" s="8">
        <f t="shared" si="0"/>
        <v>0</v>
      </c>
    </row>
    <row r="12" spans="1:5" x14ac:dyDescent="0.25">
      <c r="A12" s="5" t="s">
        <v>99</v>
      </c>
      <c r="B12" s="16"/>
      <c r="C12" s="7">
        <v>6</v>
      </c>
      <c r="D12" s="8">
        <f t="shared" si="0"/>
        <v>0</v>
      </c>
    </row>
    <row r="13" spans="1:5" x14ac:dyDescent="0.25">
      <c r="A13" s="5" t="s">
        <v>100</v>
      </c>
      <c r="B13" s="16"/>
      <c r="C13" s="7">
        <v>6</v>
      </c>
      <c r="D13" s="8">
        <f t="shared" si="0"/>
        <v>0</v>
      </c>
    </row>
    <row r="14" spans="1:5" x14ac:dyDescent="0.25">
      <c r="A14" s="5" t="s">
        <v>104</v>
      </c>
      <c r="B14" s="16"/>
      <c r="C14" s="7">
        <v>6</v>
      </c>
      <c r="D14" s="8">
        <f t="shared" si="0"/>
        <v>0</v>
      </c>
    </row>
    <row r="15" spans="1:5" ht="15" customHeight="1" x14ac:dyDescent="0.25">
      <c r="A15" s="30" t="s">
        <v>155</v>
      </c>
      <c r="B15" s="16"/>
      <c r="C15" s="7">
        <v>30</v>
      </c>
      <c r="D15" s="8">
        <f>B15*30</f>
        <v>0</v>
      </c>
    </row>
    <row r="16" spans="1:5" x14ac:dyDescent="0.25">
      <c r="A16" s="30" t="s">
        <v>87</v>
      </c>
      <c r="B16" s="16"/>
      <c r="C16" s="7">
        <v>3</v>
      </c>
      <c r="D16" s="8">
        <f>SUM(B16*3)</f>
        <v>0</v>
      </c>
    </row>
    <row r="17" spans="1:6" x14ac:dyDescent="0.25">
      <c r="A17" s="5" t="s">
        <v>69</v>
      </c>
      <c r="B17" s="16"/>
      <c r="C17" s="7">
        <v>20</v>
      </c>
      <c r="D17" s="8">
        <f>B17*25</f>
        <v>0</v>
      </c>
    </row>
    <row r="18" spans="1:6" x14ac:dyDescent="0.25">
      <c r="A18" s="5" t="s">
        <v>11</v>
      </c>
      <c r="B18" s="16"/>
      <c r="C18" s="7">
        <v>2</v>
      </c>
      <c r="D18" s="8">
        <f>B18*2</f>
        <v>0</v>
      </c>
    </row>
    <row r="19" spans="1:6" x14ac:dyDescent="0.25">
      <c r="A19" s="26" t="s">
        <v>12</v>
      </c>
      <c r="B19" s="27"/>
      <c r="C19" s="28"/>
      <c r="D19" s="29">
        <f>SUM(D5:D18)/120</f>
        <v>0</v>
      </c>
      <c r="E19" s="74" t="s">
        <v>15</v>
      </c>
      <c r="F19" s="87">
        <f>SUM(D5:D16)/93</f>
        <v>0</v>
      </c>
    </row>
    <row r="20" spans="1:6" s="19" customFormat="1" x14ac:dyDescent="0.25">
      <c r="A20" s="17"/>
      <c r="B20" s="17"/>
      <c r="C20" s="18"/>
      <c r="D20" s="17"/>
    </row>
    <row r="22" spans="1:6" x14ac:dyDescent="0.25">
      <c r="A22" s="15" t="s">
        <v>88</v>
      </c>
    </row>
    <row r="23" spans="1:6" x14ac:dyDescent="0.25">
      <c r="A23" s="1" t="s">
        <v>89</v>
      </c>
    </row>
    <row r="24" spans="1:6" x14ac:dyDescent="0.25">
      <c r="A24" s="1" t="s">
        <v>90</v>
      </c>
    </row>
    <row r="25" spans="1:6" x14ac:dyDescent="0.25">
      <c r="A25" s="1" t="s">
        <v>145</v>
      </c>
      <c r="F25" s="9"/>
    </row>
    <row r="26" spans="1:6" x14ac:dyDescent="0.25">
      <c r="A26" s="1" t="s">
        <v>91</v>
      </c>
    </row>
    <row r="27" spans="1:6" x14ac:dyDescent="0.25">
      <c r="A27" s="1" t="s">
        <v>92</v>
      </c>
    </row>
    <row r="29" spans="1:6" x14ac:dyDescent="0.25">
      <c r="A29" s="15" t="s">
        <v>119</v>
      </c>
    </row>
    <row r="30" spans="1:6" x14ac:dyDescent="0.25">
      <c r="A30" s="1" t="s">
        <v>105</v>
      </c>
      <c r="F30" s="9"/>
    </row>
    <row r="31" spans="1:6" ht="27" x14ac:dyDescent="0.25">
      <c r="A31" s="22" t="s">
        <v>146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5" sqref="B5"/>
    </sheetView>
  </sheetViews>
  <sheetFormatPr baseColWidth="10" defaultRowHeight="13.5" x14ac:dyDescent="0.25"/>
  <cols>
    <col min="1" max="1" width="30.7109375" style="1" customWidth="1"/>
    <col min="2" max="2" width="10.140625" style="1" customWidth="1"/>
    <col min="3" max="3" width="12.7109375" style="1" customWidth="1"/>
    <col min="4" max="4" width="11.42578125" style="1"/>
    <col min="5" max="5" width="9.42578125" style="1" customWidth="1"/>
    <col min="6" max="6" width="13.140625" style="1" customWidth="1"/>
    <col min="7" max="16384" width="11.42578125" style="1"/>
  </cols>
  <sheetData>
    <row r="1" spans="1:5" ht="15" x14ac:dyDescent="0.25">
      <c r="A1" s="90" t="s">
        <v>123</v>
      </c>
      <c r="B1" s="90"/>
      <c r="C1" s="90"/>
      <c r="D1" s="90"/>
      <c r="E1" s="15"/>
    </row>
    <row r="2" spans="1:5" x14ac:dyDescent="0.25">
      <c r="A2" s="15"/>
    </row>
    <row r="4" spans="1:5" x14ac:dyDescent="0.25">
      <c r="A4" s="2" t="s">
        <v>0</v>
      </c>
      <c r="B4" s="3" t="s">
        <v>1</v>
      </c>
      <c r="C4" s="3" t="s">
        <v>2</v>
      </c>
      <c r="D4" s="4" t="s">
        <v>3</v>
      </c>
    </row>
    <row r="5" spans="1:5" x14ac:dyDescent="0.25">
      <c r="A5" s="5" t="s">
        <v>93</v>
      </c>
      <c r="B5" s="16"/>
      <c r="C5" s="7">
        <v>6</v>
      </c>
      <c r="D5" s="8">
        <f t="shared" ref="D5:D14" si="0">B5*6</f>
        <v>0</v>
      </c>
    </row>
    <row r="6" spans="1:5" x14ac:dyDescent="0.25">
      <c r="A6" s="5" t="s">
        <v>94</v>
      </c>
      <c r="B6" s="16"/>
      <c r="C6" s="7">
        <v>6</v>
      </c>
      <c r="D6" s="8">
        <f t="shared" si="0"/>
        <v>0</v>
      </c>
    </row>
    <row r="7" spans="1:5" x14ac:dyDescent="0.25">
      <c r="A7" s="5" t="s">
        <v>98</v>
      </c>
      <c r="B7" s="16"/>
      <c r="C7" s="7">
        <v>6</v>
      </c>
      <c r="D7" s="8">
        <f t="shared" si="0"/>
        <v>0</v>
      </c>
    </row>
    <row r="8" spans="1:5" ht="15" customHeight="1" x14ac:dyDescent="0.25">
      <c r="A8" s="5" t="s">
        <v>144</v>
      </c>
      <c r="B8" s="16"/>
      <c r="C8" s="7">
        <v>6</v>
      </c>
      <c r="D8" s="8">
        <f t="shared" si="0"/>
        <v>0</v>
      </c>
    </row>
    <row r="9" spans="1:5" x14ac:dyDescent="0.25">
      <c r="A9" s="5" t="s">
        <v>99</v>
      </c>
      <c r="B9" s="16"/>
      <c r="C9" s="7">
        <v>6</v>
      </c>
      <c r="D9" s="8">
        <f t="shared" si="0"/>
        <v>0</v>
      </c>
    </row>
    <row r="10" spans="1:5" x14ac:dyDescent="0.25">
      <c r="A10" s="5" t="s">
        <v>95</v>
      </c>
      <c r="B10" s="16"/>
      <c r="C10" s="7">
        <v>6</v>
      </c>
      <c r="D10" s="8">
        <f t="shared" si="0"/>
        <v>0</v>
      </c>
    </row>
    <row r="11" spans="1:5" x14ac:dyDescent="0.25">
      <c r="A11" s="5" t="s">
        <v>96</v>
      </c>
      <c r="B11" s="16"/>
      <c r="C11" s="7">
        <v>6</v>
      </c>
      <c r="D11" s="8">
        <f t="shared" si="0"/>
        <v>0</v>
      </c>
    </row>
    <row r="12" spans="1:5" x14ac:dyDescent="0.25">
      <c r="A12" s="5" t="s">
        <v>97</v>
      </c>
      <c r="B12" s="16"/>
      <c r="C12" s="7">
        <v>6</v>
      </c>
      <c r="D12" s="8">
        <f t="shared" si="0"/>
        <v>0</v>
      </c>
    </row>
    <row r="13" spans="1:5" ht="27" x14ac:dyDescent="0.25">
      <c r="A13" s="5" t="s">
        <v>100</v>
      </c>
      <c r="B13" s="16"/>
      <c r="C13" s="7">
        <v>6</v>
      </c>
      <c r="D13" s="8">
        <f t="shared" si="0"/>
        <v>0</v>
      </c>
    </row>
    <row r="14" spans="1:5" ht="27" x14ac:dyDescent="0.25">
      <c r="A14" s="5" t="s">
        <v>101</v>
      </c>
      <c r="B14" s="16"/>
      <c r="C14" s="7">
        <v>6</v>
      </c>
      <c r="D14" s="8">
        <f t="shared" si="0"/>
        <v>0</v>
      </c>
    </row>
    <row r="15" spans="1:5" ht="27" x14ac:dyDescent="0.25">
      <c r="A15" s="30" t="s">
        <v>155</v>
      </c>
      <c r="B15" s="16"/>
      <c r="C15" s="7">
        <v>30</v>
      </c>
      <c r="D15" s="8">
        <f>B15*30</f>
        <v>0</v>
      </c>
    </row>
    <row r="16" spans="1:5" x14ac:dyDescent="0.25">
      <c r="A16" s="30" t="s">
        <v>87</v>
      </c>
      <c r="B16" s="16"/>
      <c r="C16" s="7">
        <v>3</v>
      </c>
      <c r="D16" s="8">
        <f>SUM(B16*3)</f>
        <v>0</v>
      </c>
    </row>
    <row r="17" spans="1:6" x14ac:dyDescent="0.25">
      <c r="A17" s="5" t="s">
        <v>69</v>
      </c>
      <c r="B17" s="16"/>
      <c r="C17" s="7">
        <v>20</v>
      </c>
      <c r="D17" s="8">
        <f>B17*25</f>
        <v>0</v>
      </c>
    </row>
    <row r="18" spans="1:6" x14ac:dyDescent="0.25">
      <c r="A18" s="5" t="s">
        <v>11</v>
      </c>
      <c r="B18" s="16"/>
      <c r="C18" s="7">
        <v>2</v>
      </c>
      <c r="D18" s="8">
        <f>B18*2</f>
        <v>0</v>
      </c>
    </row>
    <row r="19" spans="1:6" x14ac:dyDescent="0.25">
      <c r="A19" s="26" t="s">
        <v>12</v>
      </c>
      <c r="B19" s="27"/>
      <c r="C19" s="28"/>
      <c r="D19" s="29">
        <f>SUM(D5:D18)/120</f>
        <v>0</v>
      </c>
      <c r="E19" s="74" t="s">
        <v>15</v>
      </c>
      <c r="F19" s="87">
        <f>SUM(D5:D16)/93</f>
        <v>0</v>
      </c>
    </row>
    <row r="20" spans="1:6" s="19" customFormat="1" x14ac:dyDescent="0.25">
      <c r="A20" s="17"/>
      <c r="B20" s="17"/>
      <c r="C20" s="18"/>
      <c r="D20" s="17"/>
    </row>
    <row r="25" spans="1:6" x14ac:dyDescent="0.25">
      <c r="F25" s="9"/>
    </row>
    <row r="30" spans="1:6" x14ac:dyDescent="0.25">
      <c r="F30" s="9"/>
    </row>
  </sheetData>
  <mergeCells count="1">
    <mergeCell ref="A1:D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5" sqref="B5"/>
    </sheetView>
  </sheetViews>
  <sheetFormatPr baseColWidth="10" defaultRowHeight="13.5" x14ac:dyDescent="0.25"/>
  <cols>
    <col min="1" max="1" width="30.7109375" style="1" customWidth="1"/>
    <col min="2" max="2" width="7.28515625" style="1" customWidth="1"/>
    <col min="3" max="3" width="12.7109375" style="1" customWidth="1"/>
    <col min="4" max="4" width="11.42578125" style="1"/>
    <col min="5" max="5" width="9.42578125" style="1" customWidth="1"/>
    <col min="6" max="6" width="13.28515625" style="1" customWidth="1"/>
    <col min="7" max="16384" width="11.42578125" style="1"/>
  </cols>
  <sheetData>
    <row r="1" spans="1:4" ht="15" x14ac:dyDescent="0.25">
      <c r="A1" s="90" t="s">
        <v>122</v>
      </c>
      <c r="B1" s="90"/>
      <c r="C1" s="90"/>
      <c r="D1" s="90"/>
    </row>
    <row r="2" spans="1:4" x14ac:dyDescent="0.25">
      <c r="A2" s="15"/>
    </row>
    <row r="4" spans="1:4" x14ac:dyDescent="0.25">
      <c r="A4" s="2" t="s">
        <v>0</v>
      </c>
      <c r="B4" s="3" t="s">
        <v>1</v>
      </c>
      <c r="C4" s="3" t="s">
        <v>2</v>
      </c>
      <c r="D4" s="4" t="s">
        <v>3</v>
      </c>
    </row>
    <row r="5" spans="1:4" ht="40.5" x14ac:dyDescent="0.25">
      <c r="A5" s="5" t="s">
        <v>80</v>
      </c>
      <c r="B5" s="16"/>
      <c r="C5" s="7">
        <v>6</v>
      </c>
      <c r="D5" s="8">
        <f t="shared" ref="D5:D14" si="0">B5*6</f>
        <v>0</v>
      </c>
    </row>
    <row r="6" spans="1:4" ht="27" x14ac:dyDescent="0.25">
      <c r="A6" s="5" t="s">
        <v>141</v>
      </c>
      <c r="B6" s="16"/>
      <c r="C6" s="7">
        <v>6</v>
      </c>
      <c r="D6" s="8">
        <f t="shared" si="0"/>
        <v>0</v>
      </c>
    </row>
    <row r="7" spans="1:4" x14ac:dyDescent="0.25">
      <c r="A7" s="5" t="s">
        <v>81</v>
      </c>
      <c r="B7" s="16"/>
      <c r="C7" s="7">
        <v>6</v>
      </c>
      <c r="D7" s="8">
        <f t="shared" si="0"/>
        <v>0</v>
      </c>
    </row>
    <row r="8" spans="1:4" x14ac:dyDescent="0.25">
      <c r="A8" s="5" t="s">
        <v>82</v>
      </c>
      <c r="B8" s="16"/>
      <c r="C8" s="7">
        <v>6</v>
      </c>
      <c r="D8" s="8">
        <f t="shared" si="0"/>
        <v>0</v>
      </c>
    </row>
    <row r="9" spans="1:4" x14ac:dyDescent="0.25">
      <c r="A9" s="5" t="s">
        <v>83</v>
      </c>
      <c r="B9" s="16"/>
      <c r="C9" s="7">
        <v>6</v>
      </c>
      <c r="D9" s="8">
        <f t="shared" si="0"/>
        <v>0</v>
      </c>
    </row>
    <row r="10" spans="1:4" x14ac:dyDescent="0.25">
      <c r="A10" s="5" t="s">
        <v>84</v>
      </c>
      <c r="B10" s="16"/>
      <c r="C10" s="7">
        <v>6</v>
      </c>
      <c r="D10" s="8">
        <f t="shared" si="0"/>
        <v>0</v>
      </c>
    </row>
    <row r="11" spans="1:4" x14ac:dyDescent="0.25">
      <c r="A11" s="5" t="s">
        <v>85</v>
      </c>
      <c r="B11" s="16"/>
      <c r="C11" s="7">
        <v>6</v>
      </c>
      <c r="D11" s="8">
        <f t="shared" si="0"/>
        <v>0</v>
      </c>
    </row>
    <row r="12" spans="1:4" x14ac:dyDescent="0.25">
      <c r="A12" s="5" t="s">
        <v>86</v>
      </c>
      <c r="B12" s="16"/>
      <c r="C12" s="7">
        <v>6</v>
      </c>
      <c r="D12" s="8">
        <f t="shared" si="0"/>
        <v>0</v>
      </c>
    </row>
    <row r="13" spans="1:4" ht="27" x14ac:dyDescent="0.25">
      <c r="A13" s="5" t="s">
        <v>142</v>
      </c>
      <c r="B13" s="16"/>
      <c r="C13" s="7">
        <v>6</v>
      </c>
      <c r="D13" s="8">
        <f t="shared" si="0"/>
        <v>0</v>
      </c>
    </row>
    <row r="14" spans="1:4" ht="40.5" x14ac:dyDescent="0.25">
      <c r="A14" s="5" t="s">
        <v>143</v>
      </c>
      <c r="B14" s="16"/>
      <c r="C14" s="7">
        <v>6</v>
      </c>
      <c r="D14" s="8">
        <f t="shared" si="0"/>
        <v>0</v>
      </c>
    </row>
    <row r="15" spans="1:4" ht="27" x14ac:dyDescent="0.25">
      <c r="A15" s="30" t="s">
        <v>155</v>
      </c>
      <c r="B15" s="16"/>
      <c r="C15" s="7">
        <v>30</v>
      </c>
      <c r="D15" s="8">
        <f>B15*30</f>
        <v>0</v>
      </c>
    </row>
    <row r="16" spans="1:4" x14ac:dyDescent="0.25">
      <c r="A16" s="30" t="s">
        <v>87</v>
      </c>
      <c r="B16" s="16"/>
      <c r="C16" s="7">
        <v>3</v>
      </c>
      <c r="D16" s="8">
        <f>SUM(B16*3)</f>
        <v>0</v>
      </c>
    </row>
    <row r="17" spans="1:6" x14ac:dyDescent="0.25">
      <c r="A17" s="5" t="s">
        <v>69</v>
      </c>
      <c r="B17" s="16"/>
      <c r="C17" s="7">
        <v>20</v>
      </c>
      <c r="D17" s="8">
        <f>B17*20</f>
        <v>0</v>
      </c>
    </row>
    <row r="18" spans="1:6" x14ac:dyDescent="0.25">
      <c r="A18" s="5" t="s">
        <v>11</v>
      </c>
      <c r="B18" s="16"/>
      <c r="C18" s="7">
        <v>2</v>
      </c>
      <c r="D18" s="8">
        <f>B18*2</f>
        <v>0</v>
      </c>
    </row>
    <row r="19" spans="1:6" x14ac:dyDescent="0.25">
      <c r="A19" s="26" t="s">
        <v>12</v>
      </c>
      <c r="B19" s="27"/>
      <c r="C19" s="28"/>
      <c r="D19" s="29">
        <f>SUM(D5:D18)/115</f>
        <v>0</v>
      </c>
      <c r="E19" s="74" t="s">
        <v>15</v>
      </c>
      <c r="F19" s="87">
        <f>SUM(D5:D16)/93</f>
        <v>0</v>
      </c>
    </row>
    <row r="20" spans="1:6" s="19" customFormat="1" x14ac:dyDescent="0.25">
      <c r="A20" s="17"/>
      <c r="B20" s="17"/>
      <c r="C20" s="18"/>
      <c r="D20" s="17"/>
    </row>
    <row r="21" spans="1:6" x14ac:dyDescent="0.25">
      <c r="A21" s="20"/>
      <c r="B21" s="20"/>
      <c r="C21" s="20"/>
      <c r="D21" s="20"/>
    </row>
    <row r="22" spans="1:6" x14ac:dyDescent="0.25">
      <c r="A22" s="20"/>
      <c r="B22" s="20"/>
      <c r="C22" s="20"/>
      <c r="D22" s="20"/>
    </row>
    <row r="23" spans="1:6" x14ac:dyDescent="0.25">
      <c r="A23" s="15" t="s">
        <v>88</v>
      </c>
    </row>
    <row r="24" spans="1:6" x14ac:dyDescent="0.25">
      <c r="A24" s="21" t="s">
        <v>89</v>
      </c>
    </row>
    <row r="25" spans="1:6" x14ac:dyDescent="0.25">
      <c r="A25" s="21" t="s">
        <v>90</v>
      </c>
    </row>
    <row r="26" spans="1:6" x14ac:dyDescent="0.25">
      <c r="A26" s="1" t="s">
        <v>145</v>
      </c>
    </row>
    <row r="27" spans="1:6" x14ac:dyDescent="0.25">
      <c r="A27" s="21" t="s">
        <v>91</v>
      </c>
    </row>
    <row r="28" spans="1:6" x14ac:dyDescent="0.25">
      <c r="A28" s="21" t="s">
        <v>92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B5" sqref="B5"/>
    </sheetView>
  </sheetViews>
  <sheetFormatPr baseColWidth="10" defaultRowHeight="13.5" x14ac:dyDescent="0.25"/>
  <cols>
    <col min="1" max="1" width="34.7109375" style="1" customWidth="1"/>
    <col min="2" max="2" width="11.42578125" style="1"/>
    <col min="3" max="3" width="12.7109375" style="1" customWidth="1"/>
    <col min="4" max="4" width="11.42578125" style="1"/>
    <col min="5" max="5" width="8.28515625" style="1" customWidth="1"/>
    <col min="6" max="6" width="13.140625" style="1" customWidth="1"/>
    <col min="7" max="16384" width="11.42578125" style="1"/>
  </cols>
  <sheetData>
    <row r="1" spans="1:4" ht="15" x14ac:dyDescent="0.25">
      <c r="A1" s="90" t="s">
        <v>120</v>
      </c>
      <c r="B1" s="90"/>
      <c r="C1" s="90"/>
      <c r="D1" s="90"/>
    </row>
    <row r="4" spans="1:4" x14ac:dyDescent="0.25">
      <c r="A4" s="2" t="s">
        <v>0</v>
      </c>
      <c r="B4" s="3" t="s">
        <v>1</v>
      </c>
      <c r="C4" s="3" t="s">
        <v>2</v>
      </c>
      <c r="D4" s="4" t="s">
        <v>3</v>
      </c>
    </row>
    <row r="5" spans="1:4" x14ac:dyDescent="0.25">
      <c r="A5" s="5" t="s">
        <v>125</v>
      </c>
      <c r="B5" s="6"/>
      <c r="C5" s="7">
        <v>2</v>
      </c>
      <c r="D5" s="8">
        <f t="shared" ref="D5:D27" si="0">B5*2</f>
        <v>0</v>
      </c>
    </row>
    <row r="6" spans="1:4" x14ac:dyDescent="0.25">
      <c r="A6" s="5" t="s">
        <v>16</v>
      </c>
      <c r="B6" s="6"/>
      <c r="C6" s="7">
        <v>2</v>
      </c>
      <c r="D6" s="8">
        <f t="shared" si="0"/>
        <v>0</v>
      </c>
    </row>
    <row r="7" spans="1:4" x14ac:dyDescent="0.25">
      <c r="A7" s="5" t="s">
        <v>17</v>
      </c>
      <c r="B7" s="6"/>
      <c r="C7" s="7">
        <v>1</v>
      </c>
      <c r="D7" s="8">
        <f>B7*1</f>
        <v>0</v>
      </c>
    </row>
    <row r="8" spans="1:4" x14ac:dyDescent="0.25">
      <c r="A8" s="5" t="s">
        <v>27</v>
      </c>
      <c r="B8" s="6"/>
      <c r="C8" s="7">
        <v>2</v>
      </c>
      <c r="D8" s="8">
        <f t="shared" si="0"/>
        <v>0</v>
      </c>
    </row>
    <row r="9" spans="1:4" x14ac:dyDescent="0.25">
      <c r="A9" s="5" t="s">
        <v>126</v>
      </c>
      <c r="B9" s="6"/>
      <c r="C9" s="7">
        <v>2</v>
      </c>
      <c r="D9" s="8">
        <f t="shared" si="0"/>
        <v>0</v>
      </c>
    </row>
    <row r="10" spans="1:4" ht="27" x14ac:dyDescent="0.25">
      <c r="A10" s="5" t="s">
        <v>127</v>
      </c>
      <c r="B10" s="6"/>
      <c r="C10" s="7">
        <v>2</v>
      </c>
      <c r="D10" s="8">
        <f t="shared" si="0"/>
        <v>0</v>
      </c>
    </row>
    <row r="11" spans="1:4" x14ac:dyDescent="0.25">
      <c r="A11" s="5" t="s">
        <v>128</v>
      </c>
      <c r="B11" s="6"/>
      <c r="C11" s="7">
        <v>2</v>
      </c>
      <c r="D11" s="8">
        <f t="shared" si="0"/>
        <v>0</v>
      </c>
    </row>
    <row r="12" spans="1:4" x14ac:dyDescent="0.25">
      <c r="A12" s="5" t="s">
        <v>18</v>
      </c>
      <c r="B12" s="6"/>
      <c r="C12" s="7">
        <v>2</v>
      </c>
      <c r="D12" s="8">
        <f t="shared" si="0"/>
        <v>0</v>
      </c>
    </row>
    <row r="13" spans="1:4" x14ac:dyDescent="0.25">
      <c r="A13" s="5" t="s">
        <v>9</v>
      </c>
      <c r="B13" s="6"/>
      <c r="C13" s="7">
        <v>2</v>
      </c>
      <c r="D13" s="8">
        <f t="shared" si="0"/>
        <v>0</v>
      </c>
    </row>
    <row r="14" spans="1:4" x14ac:dyDescent="0.25">
      <c r="A14" s="5" t="s">
        <v>19</v>
      </c>
      <c r="B14" s="6"/>
      <c r="C14" s="7">
        <v>2</v>
      </c>
      <c r="D14" s="8">
        <f t="shared" si="0"/>
        <v>0</v>
      </c>
    </row>
    <row r="15" spans="1:4" x14ac:dyDescent="0.25">
      <c r="A15" s="5" t="s">
        <v>6</v>
      </c>
      <c r="B15" s="6"/>
      <c r="C15" s="7">
        <v>2</v>
      </c>
      <c r="D15" s="8">
        <f t="shared" si="0"/>
        <v>0</v>
      </c>
    </row>
    <row r="16" spans="1:4" x14ac:dyDescent="0.25">
      <c r="A16" s="5" t="s">
        <v>20</v>
      </c>
      <c r="B16" s="6"/>
      <c r="C16" s="7">
        <v>2</v>
      </c>
      <c r="D16" s="8">
        <f t="shared" si="0"/>
        <v>0</v>
      </c>
    </row>
    <row r="17" spans="1:6" x14ac:dyDescent="0.25">
      <c r="A17" s="5" t="s">
        <v>8</v>
      </c>
      <c r="B17" s="6"/>
      <c r="C17" s="7">
        <v>2</v>
      </c>
      <c r="D17" s="8">
        <f t="shared" si="0"/>
        <v>0</v>
      </c>
    </row>
    <row r="18" spans="1:6" ht="27" x14ac:dyDescent="0.25">
      <c r="A18" s="5" t="s">
        <v>129</v>
      </c>
      <c r="B18" s="6"/>
      <c r="C18" s="7">
        <v>2</v>
      </c>
      <c r="D18" s="8">
        <f t="shared" si="0"/>
        <v>0</v>
      </c>
    </row>
    <row r="19" spans="1:6" x14ac:dyDescent="0.25">
      <c r="A19" s="5" t="s">
        <v>4</v>
      </c>
      <c r="B19" s="6"/>
      <c r="C19" s="7">
        <v>2</v>
      </c>
      <c r="D19" s="8">
        <f t="shared" si="0"/>
        <v>0</v>
      </c>
    </row>
    <row r="20" spans="1:6" x14ac:dyDescent="0.25">
      <c r="A20" s="5" t="s">
        <v>7</v>
      </c>
      <c r="B20" s="6"/>
      <c r="C20" s="7">
        <v>2</v>
      </c>
      <c r="D20" s="8">
        <f t="shared" si="0"/>
        <v>0</v>
      </c>
    </row>
    <row r="21" spans="1:6" x14ac:dyDescent="0.25">
      <c r="A21" s="5" t="s">
        <v>5</v>
      </c>
      <c r="B21" s="6"/>
      <c r="C21" s="7">
        <v>2</v>
      </c>
      <c r="D21" s="8">
        <f t="shared" si="0"/>
        <v>0</v>
      </c>
    </row>
    <row r="22" spans="1:6" x14ac:dyDescent="0.25">
      <c r="A22" s="5" t="s">
        <v>21</v>
      </c>
      <c r="B22" s="6"/>
      <c r="C22" s="7">
        <v>1</v>
      </c>
      <c r="D22" s="8">
        <f>B22*1</f>
        <v>0</v>
      </c>
    </row>
    <row r="23" spans="1:6" x14ac:dyDescent="0.25">
      <c r="A23" s="5" t="s">
        <v>22</v>
      </c>
      <c r="B23" s="6"/>
      <c r="C23" s="7">
        <v>2</v>
      </c>
      <c r="D23" s="8">
        <f t="shared" si="0"/>
        <v>0</v>
      </c>
    </row>
    <row r="24" spans="1:6" x14ac:dyDescent="0.25">
      <c r="A24" s="5" t="s">
        <v>26</v>
      </c>
      <c r="B24" s="6"/>
      <c r="C24" s="7">
        <v>2</v>
      </c>
      <c r="D24" s="8">
        <f t="shared" si="0"/>
        <v>0</v>
      </c>
    </row>
    <row r="25" spans="1:6" x14ac:dyDescent="0.25">
      <c r="A25" s="5" t="s">
        <v>23</v>
      </c>
      <c r="B25" s="6"/>
      <c r="C25" s="7">
        <v>2</v>
      </c>
      <c r="D25" s="8">
        <f t="shared" si="0"/>
        <v>0</v>
      </c>
    </row>
    <row r="26" spans="1:6" x14ac:dyDescent="0.25">
      <c r="A26" s="5" t="s">
        <v>106</v>
      </c>
      <c r="B26" s="6"/>
      <c r="C26" s="7">
        <v>2</v>
      </c>
      <c r="D26" s="8">
        <f t="shared" si="0"/>
        <v>0</v>
      </c>
    </row>
    <row r="27" spans="1:6" x14ac:dyDescent="0.25">
      <c r="A27" s="5" t="s">
        <v>24</v>
      </c>
      <c r="B27" s="6"/>
      <c r="C27" s="7">
        <v>2</v>
      </c>
      <c r="D27" s="8">
        <f t="shared" si="0"/>
        <v>0</v>
      </c>
    </row>
    <row r="28" spans="1:6" ht="27" x14ac:dyDescent="0.25">
      <c r="A28" s="5" t="s">
        <v>10</v>
      </c>
      <c r="B28" s="6"/>
      <c r="C28" s="7">
        <v>4</v>
      </c>
      <c r="D28" s="8">
        <f>B28*4</f>
        <v>0</v>
      </c>
      <c r="E28" s="1" t="s">
        <v>13</v>
      </c>
      <c r="F28" s="9">
        <f>SUM(D5:D27)/48</f>
        <v>0</v>
      </c>
    </row>
    <row r="29" spans="1:6" x14ac:dyDescent="0.25">
      <c r="A29" s="5" t="s">
        <v>113</v>
      </c>
      <c r="B29" s="6"/>
      <c r="C29" s="7">
        <v>5</v>
      </c>
      <c r="D29" s="8">
        <f>B29*5</f>
        <v>0</v>
      </c>
    </row>
    <row r="30" spans="1:6" x14ac:dyDescent="0.25">
      <c r="A30" s="5" t="s">
        <v>114</v>
      </c>
      <c r="B30" s="6"/>
      <c r="C30" s="7">
        <v>5</v>
      </c>
      <c r="D30" s="8">
        <f t="shared" ref="D30:D34" si="1">B30*5</f>
        <v>0</v>
      </c>
    </row>
    <row r="31" spans="1:6" x14ac:dyDescent="0.25">
      <c r="A31" s="5" t="s">
        <v>115</v>
      </c>
      <c r="B31" s="6"/>
      <c r="C31" s="7">
        <v>5</v>
      </c>
      <c r="D31" s="8">
        <f t="shared" si="1"/>
        <v>0</v>
      </c>
      <c r="E31" s="1" t="s">
        <v>14</v>
      </c>
      <c r="F31" s="9">
        <f>SUM(D28:D34)/30</f>
        <v>0</v>
      </c>
    </row>
    <row r="32" spans="1:6" x14ac:dyDescent="0.25">
      <c r="A32" s="5" t="s">
        <v>116</v>
      </c>
      <c r="B32" s="6"/>
      <c r="C32" s="7">
        <v>5</v>
      </c>
      <c r="D32" s="8">
        <f t="shared" si="1"/>
        <v>0</v>
      </c>
    </row>
    <row r="33" spans="1:6" x14ac:dyDescent="0.25">
      <c r="A33" s="5" t="s">
        <v>117</v>
      </c>
      <c r="B33" s="6"/>
      <c r="C33" s="7">
        <v>5</v>
      </c>
      <c r="D33" s="8">
        <f t="shared" si="1"/>
        <v>0</v>
      </c>
    </row>
    <row r="34" spans="1:6" x14ac:dyDescent="0.25">
      <c r="A34" s="5" t="s">
        <v>118</v>
      </c>
      <c r="B34" s="6"/>
      <c r="C34" s="7">
        <v>5</v>
      </c>
      <c r="D34" s="8">
        <f t="shared" si="1"/>
        <v>0</v>
      </c>
    </row>
    <row r="35" spans="1:6" x14ac:dyDescent="0.25">
      <c r="A35" s="5" t="s">
        <v>25</v>
      </c>
      <c r="B35" s="6"/>
      <c r="C35" s="7">
        <v>20</v>
      </c>
      <c r="D35" s="8">
        <f>B35*20</f>
        <v>0</v>
      </c>
    </row>
    <row r="36" spans="1:6" x14ac:dyDescent="0.25">
      <c r="A36" s="5" t="s">
        <v>11</v>
      </c>
      <c r="B36" s="6"/>
      <c r="C36" s="7">
        <v>2</v>
      </c>
      <c r="D36" s="8">
        <f>B36*2</f>
        <v>0</v>
      </c>
      <c r="E36" s="1" t="s">
        <v>15</v>
      </c>
      <c r="F36" s="9">
        <f>SUM(D5:D34)/78</f>
        <v>0</v>
      </c>
    </row>
    <row r="37" spans="1:6" x14ac:dyDescent="0.25">
      <c r="A37" s="35"/>
      <c r="B37" s="36"/>
      <c r="C37" s="37">
        <f>SUM(C5:C36)</f>
        <v>100</v>
      </c>
      <c r="D37" s="36"/>
    </row>
    <row r="38" spans="1:6" x14ac:dyDescent="0.25">
      <c r="A38" s="23" t="s">
        <v>12</v>
      </c>
      <c r="B38" s="24"/>
      <c r="C38" s="25"/>
      <c r="D38" s="24">
        <f>SUM(D5:D36)/100</f>
        <v>0</v>
      </c>
    </row>
    <row r="39" spans="1:6" x14ac:dyDescent="0.25">
      <c r="A39" s="35"/>
      <c r="B39" s="36"/>
      <c r="C39" s="37"/>
      <c r="D39" s="36"/>
    </row>
  </sheetData>
  <mergeCells count="1">
    <mergeCell ref="A1:D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5" sqref="B5"/>
    </sheetView>
  </sheetViews>
  <sheetFormatPr baseColWidth="10" defaultRowHeight="13.5" x14ac:dyDescent="0.25"/>
  <cols>
    <col min="1" max="1" width="30.7109375" style="1" customWidth="1"/>
    <col min="2" max="2" width="11.42578125" style="1"/>
    <col min="3" max="3" width="12.7109375" style="1" customWidth="1"/>
    <col min="4" max="4" width="11.42578125" style="1"/>
    <col min="5" max="5" width="10.7109375" style="1" customWidth="1"/>
    <col min="6" max="6" width="10.85546875" style="1" customWidth="1"/>
    <col min="7" max="16384" width="11.42578125" style="1"/>
  </cols>
  <sheetData>
    <row r="1" spans="1:4" ht="15" x14ac:dyDescent="0.25">
      <c r="A1" s="39" t="s">
        <v>219</v>
      </c>
      <c r="B1" s="39"/>
      <c r="C1" s="39"/>
      <c r="D1" s="39"/>
    </row>
    <row r="4" spans="1:4" x14ac:dyDescent="0.25">
      <c r="A4" s="2" t="s">
        <v>0</v>
      </c>
      <c r="B4" s="3" t="s">
        <v>1</v>
      </c>
      <c r="C4" s="3" t="s">
        <v>2</v>
      </c>
      <c r="D4" s="4" t="s">
        <v>3</v>
      </c>
    </row>
    <row r="5" spans="1:4" ht="27" x14ac:dyDescent="0.25">
      <c r="A5" s="5" t="s">
        <v>125</v>
      </c>
      <c r="B5" s="6"/>
      <c r="C5" s="7">
        <v>2</v>
      </c>
      <c r="D5" s="8">
        <f>B5*C5</f>
        <v>0</v>
      </c>
    </row>
    <row r="6" spans="1:4" ht="27" x14ac:dyDescent="0.25">
      <c r="A6" s="5" t="s">
        <v>16</v>
      </c>
      <c r="B6" s="6"/>
      <c r="C6" s="7">
        <v>2</v>
      </c>
      <c r="D6" s="8">
        <f t="shared" ref="D6:D36" si="0">B6*C6</f>
        <v>0</v>
      </c>
    </row>
    <row r="7" spans="1:4" x14ac:dyDescent="0.25">
      <c r="A7" s="5" t="s">
        <v>17</v>
      </c>
      <c r="B7" s="6"/>
      <c r="C7" s="7">
        <v>0</v>
      </c>
      <c r="D7" s="8">
        <f t="shared" si="0"/>
        <v>0</v>
      </c>
    </row>
    <row r="8" spans="1:4" x14ac:dyDescent="0.25">
      <c r="A8" s="5" t="s">
        <v>28</v>
      </c>
      <c r="B8" s="6"/>
      <c r="C8" s="7">
        <v>2</v>
      </c>
      <c r="D8" s="8">
        <f t="shared" si="0"/>
        <v>0</v>
      </c>
    </row>
    <row r="9" spans="1:4" x14ac:dyDescent="0.25">
      <c r="A9" s="5" t="s">
        <v>126</v>
      </c>
      <c r="B9" s="6"/>
      <c r="C9" s="7">
        <v>2</v>
      </c>
      <c r="D9" s="8">
        <f t="shared" si="0"/>
        <v>0</v>
      </c>
    </row>
    <row r="10" spans="1:4" ht="27" x14ac:dyDescent="0.25">
      <c r="A10" s="5" t="s">
        <v>127</v>
      </c>
      <c r="B10" s="6"/>
      <c r="C10" s="7">
        <v>2</v>
      </c>
      <c r="D10" s="8">
        <f t="shared" si="0"/>
        <v>0</v>
      </c>
    </row>
    <row r="11" spans="1:4" x14ac:dyDescent="0.25">
      <c r="A11" s="5" t="s">
        <v>128</v>
      </c>
      <c r="B11" s="6"/>
      <c r="C11" s="7">
        <v>2</v>
      </c>
      <c r="D11" s="8">
        <f t="shared" si="0"/>
        <v>0</v>
      </c>
    </row>
    <row r="12" spans="1:4" x14ac:dyDescent="0.25">
      <c r="A12" s="5" t="s">
        <v>18</v>
      </c>
      <c r="B12" s="6"/>
      <c r="C12" s="7">
        <v>2</v>
      </c>
      <c r="D12" s="8">
        <f t="shared" si="0"/>
        <v>0</v>
      </c>
    </row>
    <row r="13" spans="1:4" x14ac:dyDescent="0.25">
      <c r="A13" s="5" t="s">
        <v>9</v>
      </c>
      <c r="B13" s="6"/>
      <c r="C13" s="7">
        <v>2</v>
      </c>
      <c r="D13" s="8">
        <f t="shared" si="0"/>
        <v>0</v>
      </c>
    </row>
    <row r="14" spans="1:4" x14ac:dyDescent="0.25">
      <c r="A14" s="5" t="s">
        <v>19</v>
      </c>
      <c r="B14" s="6"/>
      <c r="C14" s="7">
        <v>2</v>
      </c>
      <c r="D14" s="8">
        <f t="shared" si="0"/>
        <v>0</v>
      </c>
    </row>
    <row r="15" spans="1:4" x14ac:dyDescent="0.25">
      <c r="A15" s="5" t="s">
        <v>6</v>
      </c>
      <c r="B15" s="6"/>
      <c r="C15" s="7">
        <v>2</v>
      </c>
      <c r="D15" s="8">
        <f t="shared" si="0"/>
        <v>0</v>
      </c>
    </row>
    <row r="16" spans="1:4" x14ac:dyDescent="0.25">
      <c r="A16" s="5" t="s">
        <v>20</v>
      </c>
      <c r="B16" s="6"/>
      <c r="C16" s="7">
        <v>2</v>
      </c>
      <c r="D16" s="8">
        <f t="shared" si="0"/>
        <v>0</v>
      </c>
    </row>
    <row r="17" spans="1:6" x14ac:dyDescent="0.25">
      <c r="A17" s="5" t="s">
        <v>8</v>
      </c>
      <c r="B17" s="6"/>
      <c r="C17" s="7">
        <v>2</v>
      </c>
      <c r="D17" s="8">
        <f t="shared" si="0"/>
        <v>0</v>
      </c>
    </row>
    <row r="18" spans="1:6" ht="27" x14ac:dyDescent="0.25">
      <c r="A18" s="5" t="s">
        <v>129</v>
      </c>
      <c r="B18" s="6"/>
      <c r="C18" s="7">
        <v>2</v>
      </c>
      <c r="D18" s="8">
        <f t="shared" si="0"/>
        <v>0</v>
      </c>
    </row>
    <row r="19" spans="1:6" x14ac:dyDescent="0.25">
      <c r="A19" s="5" t="s">
        <v>4</v>
      </c>
      <c r="B19" s="6"/>
      <c r="C19" s="7">
        <v>2</v>
      </c>
      <c r="D19" s="8">
        <f t="shared" si="0"/>
        <v>0</v>
      </c>
    </row>
    <row r="20" spans="1:6" x14ac:dyDescent="0.25">
      <c r="A20" s="5" t="s">
        <v>7</v>
      </c>
      <c r="B20" s="6"/>
      <c r="C20" s="7">
        <v>2</v>
      </c>
      <c r="D20" s="8">
        <f t="shared" si="0"/>
        <v>0</v>
      </c>
    </row>
    <row r="21" spans="1:6" x14ac:dyDescent="0.25">
      <c r="A21" s="5" t="s">
        <v>5</v>
      </c>
      <c r="B21" s="6"/>
      <c r="C21" s="7">
        <v>2</v>
      </c>
      <c r="D21" s="8">
        <f t="shared" si="0"/>
        <v>0</v>
      </c>
    </row>
    <row r="22" spans="1:6" x14ac:dyDescent="0.25">
      <c r="A22" s="5" t="s">
        <v>21</v>
      </c>
      <c r="B22" s="6"/>
      <c r="C22" s="7">
        <v>0</v>
      </c>
      <c r="D22" s="8">
        <f t="shared" si="0"/>
        <v>0</v>
      </c>
    </row>
    <row r="23" spans="1:6" x14ac:dyDescent="0.25">
      <c r="A23" s="5" t="s">
        <v>22</v>
      </c>
      <c r="B23" s="6"/>
      <c r="C23" s="7">
        <v>2</v>
      </c>
      <c r="D23" s="8">
        <f t="shared" si="0"/>
        <v>0</v>
      </c>
    </row>
    <row r="24" spans="1:6" ht="27" x14ac:dyDescent="0.25">
      <c r="A24" s="5" t="s">
        <v>26</v>
      </c>
      <c r="B24" s="6"/>
      <c r="C24" s="7">
        <v>2</v>
      </c>
      <c r="D24" s="8">
        <f t="shared" si="0"/>
        <v>0</v>
      </c>
    </row>
    <row r="25" spans="1:6" x14ac:dyDescent="0.25">
      <c r="A25" s="5" t="s">
        <v>106</v>
      </c>
      <c r="B25" s="6"/>
      <c r="C25" s="7">
        <v>2</v>
      </c>
      <c r="D25" s="8">
        <f t="shared" si="0"/>
        <v>0</v>
      </c>
    </row>
    <row r="26" spans="1:6" x14ac:dyDescent="0.25">
      <c r="A26" s="5" t="s">
        <v>24</v>
      </c>
      <c r="B26" s="6"/>
      <c r="C26" s="7">
        <v>2</v>
      </c>
      <c r="D26" s="8">
        <f t="shared" si="0"/>
        <v>0</v>
      </c>
    </row>
    <row r="27" spans="1:6" ht="27" x14ac:dyDescent="0.25">
      <c r="A27" s="5" t="s">
        <v>10</v>
      </c>
      <c r="B27" s="6"/>
      <c r="C27" s="7">
        <v>4</v>
      </c>
      <c r="D27" s="8">
        <f t="shared" si="0"/>
        <v>0</v>
      </c>
    </row>
    <row r="28" spans="1:6" x14ac:dyDescent="0.25">
      <c r="A28" s="5" t="s">
        <v>29</v>
      </c>
      <c r="B28" s="6"/>
      <c r="C28" s="7">
        <v>5</v>
      </c>
      <c r="D28" s="8">
        <f t="shared" si="0"/>
        <v>0</v>
      </c>
      <c r="F28" s="9"/>
    </row>
    <row r="29" spans="1:6" x14ac:dyDescent="0.25">
      <c r="A29" s="5" t="s">
        <v>30</v>
      </c>
      <c r="B29" s="6"/>
      <c r="C29" s="7">
        <v>5</v>
      </c>
      <c r="D29" s="8">
        <f t="shared" si="0"/>
        <v>0</v>
      </c>
    </row>
    <row r="30" spans="1:6" x14ac:dyDescent="0.25">
      <c r="A30" s="5" t="s">
        <v>31</v>
      </c>
      <c r="B30" s="6"/>
      <c r="C30" s="7">
        <v>5</v>
      </c>
      <c r="D30" s="8">
        <f t="shared" si="0"/>
        <v>0</v>
      </c>
    </row>
    <row r="31" spans="1:6" x14ac:dyDescent="0.25">
      <c r="A31" s="5" t="s">
        <v>32</v>
      </c>
      <c r="B31" s="6"/>
      <c r="C31" s="7">
        <v>5</v>
      </c>
      <c r="D31" s="8">
        <f t="shared" si="0"/>
        <v>0</v>
      </c>
      <c r="F31" s="9"/>
    </row>
    <row r="32" spans="1:6" x14ac:dyDescent="0.25">
      <c r="A32" s="5" t="s">
        <v>33</v>
      </c>
      <c r="B32" s="6"/>
      <c r="C32" s="7">
        <v>5</v>
      </c>
      <c r="D32" s="8">
        <f t="shared" si="0"/>
        <v>0</v>
      </c>
    </row>
    <row r="33" spans="1:6" x14ac:dyDescent="0.25">
      <c r="A33" s="5" t="s">
        <v>34</v>
      </c>
      <c r="B33" s="6"/>
      <c r="C33" s="7">
        <v>5</v>
      </c>
      <c r="D33" s="8">
        <f t="shared" si="0"/>
        <v>0</v>
      </c>
    </row>
    <row r="34" spans="1:6" x14ac:dyDescent="0.25">
      <c r="A34" s="5" t="s">
        <v>35</v>
      </c>
      <c r="B34" s="6"/>
      <c r="C34" s="7">
        <v>5</v>
      </c>
      <c r="D34" s="8">
        <f t="shared" si="0"/>
        <v>0</v>
      </c>
    </row>
    <row r="35" spans="1:6" x14ac:dyDescent="0.25">
      <c r="A35" s="5" t="s">
        <v>25</v>
      </c>
      <c r="B35" s="6"/>
      <c r="C35" s="7">
        <v>20</v>
      </c>
      <c r="D35" s="8">
        <f t="shared" si="0"/>
        <v>0</v>
      </c>
    </row>
    <row r="36" spans="1:6" x14ac:dyDescent="0.25">
      <c r="A36" s="5" t="s">
        <v>11</v>
      </c>
      <c r="B36" s="6"/>
      <c r="C36" s="7">
        <v>1</v>
      </c>
      <c r="D36" s="8">
        <f t="shared" si="0"/>
        <v>0</v>
      </c>
    </row>
    <row r="37" spans="1:6" x14ac:dyDescent="0.25">
      <c r="A37" s="35"/>
      <c r="B37" s="36"/>
      <c r="C37" s="37">
        <f>SUM(C5:C36)</f>
        <v>100</v>
      </c>
      <c r="D37" s="36"/>
    </row>
    <row r="38" spans="1:6" x14ac:dyDescent="0.25">
      <c r="A38" s="23" t="s">
        <v>12</v>
      </c>
      <c r="B38" s="24"/>
      <c r="C38" s="25"/>
      <c r="D38" s="24">
        <f>SUM(D5:D36)/100</f>
        <v>0</v>
      </c>
      <c r="E38" s="74" t="s">
        <v>15</v>
      </c>
      <c r="F38" s="87">
        <f>SUM(D5:D34)/79</f>
        <v>0</v>
      </c>
    </row>
    <row r="39" spans="1:6" x14ac:dyDescent="0.25">
      <c r="A39" s="35"/>
      <c r="B39" s="36"/>
      <c r="C39" s="37"/>
      <c r="D39" s="36"/>
    </row>
    <row r="40" spans="1:6" x14ac:dyDescent="0.25">
      <c r="A40" s="19"/>
      <c r="B40" s="19"/>
      <c r="C40" s="19"/>
      <c r="D40" s="19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topLeftCell="A19" zoomScaleNormal="100" workbookViewId="0">
      <selection activeCell="F40" sqref="F40"/>
    </sheetView>
  </sheetViews>
  <sheetFormatPr baseColWidth="10" defaultRowHeight="13.5" x14ac:dyDescent="0.25"/>
  <cols>
    <col min="1" max="1" width="36.28515625" style="40" customWidth="1"/>
    <col min="2" max="2" width="11.42578125" style="40"/>
    <col min="3" max="3" width="12.7109375" style="40" customWidth="1"/>
    <col min="4" max="4" width="11.42578125" style="40"/>
    <col min="5" max="6" width="11.7109375" style="40" customWidth="1"/>
    <col min="7" max="16384" width="11.42578125" style="40"/>
  </cols>
  <sheetData>
    <row r="2" spans="1:4" ht="16.5" x14ac:dyDescent="0.3">
      <c r="A2" s="91" t="s">
        <v>227</v>
      </c>
      <c r="B2" s="91"/>
      <c r="C2" s="91"/>
      <c r="D2" s="91"/>
    </row>
    <row r="5" spans="1:4" x14ac:dyDescent="0.25">
      <c r="A5" s="41" t="s">
        <v>0</v>
      </c>
      <c r="B5" s="42" t="s">
        <v>1</v>
      </c>
      <c r="C5" s="42" t="s">
        <v>2</v>
      </c>
      <c r="D5" s="43" t="s">
        <v>3</v>
      </c>
    </row>
    <row r="6" spans="1:4" ht="27" x14ac:dyDescent="0.25">
      <c r="A6" s="44" t="s">
        <v>228</v>
      </c>
      <c r="B6" s="45"/>
      <c r="C6" s="46">
        <v>2</v>
      </c>
      <c r="D6" s="47">
        <f>B6*C6</f>
        <v>0</v>
      </c>
    </row>
    <row r="7" spans="1:4" ht="27" x14ac:dyDescent="0.25">
      <c r="A7" s="5" t="s">
        <v>131</v>
      </c>
      <c r="B7" s="45"/>
      <c r="C7" s="46">
        <v>2</v>
      </c>
      <c r="D7" s="47">
        <f t="shared" ref="D7:D37" si="0">B7*C7</f>
        <v>0</v>
      </c>
    </row>
    <row r="8" spans="1:4" x14ac:dyDescent="0.25">
      <c r="A8" s="5" t="s">
        <v>37</v>
      </c>
      <c r="B8" s="45"/>
      <c r="C8" s="46">
        <v>2</v>
      </c>
      <c r="D8" s="47">
        <f t="shared" si="0"/>
        <v>0</v>
      </c>
    </row>
    <row r="9" spans="1:4" ht="27" x14ac:dyDescent="0.25">
      <c r="A9" s="5" t="s">
        <v>132</v>
      </c>
      <c r="B9" s="45"/>
      <c r="C9" s="46">
        <v>2</v>
      </c>
      <c r="D9" s="47">
        <f t="shared" si="0"/>
        <v>0</v>
      </c>
    </row>
    <row r="10" spans="1:4" x14ac:dyDescent="0.25">
      <c r="A10" s="44" t="s">
        <v>220</v>
      </c>
      <c r="B10" s="45"/>
      <c r="C10" s="46">
        <v>2</v>
      </c>
      <c r="D10" s="47">
        <f t="shared" si="0"/>
        <v>0</v>
      </c>
    </row>
    <row r="11" spans="1:4" x14ac:dyDescent="0.25">
      <c r="A11" s="5" t="s">
        <v>134</v>
      </c>
      <c r="B11" s="45"/>
      <c r="C11" s="46">
        <v>2</v>
      </c>
      <c r="D11" s="47">
        <f t="shared" si="0"/>
        <v>0</v>
      </c>
    </row>
    <row r="12" spans="1:4" x14ac:dyDescent="0.25">
      <c r="A12" s="44" t="s">
        <v>45</v>
      </c>
      <c r="B12" s="45"/>
      <c r="C12" s="46">
        <v>2</v>
      </c>
      <c r="D12" s="47">
        <f>B12*C12</f>
        <v>0</v>
      </c>
    </row>
    <row r="13" spans="1:4" x14ac:dyDescent="0.25">
      <c r="A13" s="44" t="s">
        <v>221</v>
      </c>
      <c r="B13" s="45"/>
      <c r="C13" s="46">
        <v>2</v>
      </c>
      <c r="D13" s="47">
        <f t="shared" si="0"/>
        <v>0</v>
      </c>
    </row>
    <row r="14" spans="1:4" x14ac:dyDescent="0.25">
      <c r="A14" s="44" t="s">
        <v>39</v>
      </c>
      <c r="B14" s="45"/>
      <c r="C14" s="46">
        <v>2</v>
      </c>
      <c r="D14" s="47">
        <f>B14*C14</f>
        <v>0</v>
      </c>
    </row>
    <row r="15" spans="1:4" x14ac:dyDescent="0.25">
      <c r="A15" s="44" t="s">
        <v>229</v>
      </c>
      <c r="B15" s="45"/>
      <c r="C15" s="46">
        <v>2</v>
      </c>
      <c r="D15" s="47">
        <f t="shared" si="0"/>
        <v>0</v>
      </c>
    </row>
    <row r="16" spans="1:4" x14ac:dyDescent="0.25">
      <c r="A16" s="44" t="s">
        <v>222</v>
      </c>
      <c r="B16" s="45"/>
      <c r="C16" s="46">
        <v>2</v>
      </c>
      <c r="D16" s="47">
        <f t="shared" si="0"/>
        <v>0</v>
      </c>
    </row>
    <row r="17" spans="1:6" x14ac:dyDescent="0.25">
      <c r="A17" s="44" t="s">
        <v>230</v>
      </c>
      <c r="B17" s="45"/>
      <c r="C17" s="46">
        <v>2</v>
      </c>
      <c r="D17" s="47">
        <f t="shared" si="0"/>
        <v>0</v>
      </c>
    </row>
    <row r="18" spans="1:6" x14ac:dyDescent="0.25">
      <c r="A18" s="5" t="s">
        <v>232</v>
      </c>
      <c r="B18" s="45"/>
      <c r="C18" s="46">
        <v>2</v>
      </c>
      <c r="D18" s="47">
        <f t="shared" si="0"/>
        <v>0</v>
      </c>
    </row>
    <row r="19" spans="1:6" x14ac:dyDescent="0.25">
      <c r="A19" s="48" t="s">
        <v>223</v>
      </c>
      <c r="B19" s="45"/>
      <c r="C19" s="46">
        <v>2</v>
      </c>
      <c r="D19" s="47">
        <f t="shared" si="0"/>
        <v>0</v>
      </c>
    </row>
    <row r="20" spans="1:6" x14ac:dyDescent="0.25">
      <c r="A20" s="44" t="s">
        <v>231</v>
      </c>
      <c r="B20" s="45"/>
      <c r="C20" s="46">
        <v>2</v>
      </c>
      <c r="D20" s="47">
        <f t="shared" si="0"/>
        <v>0</v>
      </c>
    </row>
    <row r="21" spans="1:6" x14ac:dyDescent="0.25">
      <c r="A21" s="44" t="s">
        <v>224</v>
      </c>
      <c r="B21" s="45"/>
      <c r="C21" s="46">
        <v>2</v>
      </c>
      <c r="D21" s="47">
        <f t="shared" si="0"/>
        <v>0</v>
      </c>
    </row>
    <row r="22" spans="1:6" x14ac:dyDescent="0.25">
      <c r="A22" s="44" t="s">
        <v>42</v>
      </c>
      <c r="B22" s="45"/>
      <c r="C22" s="46">
        <v>2</v>
      </c>
      <c r="D22" s="47">
        <f t="shared" si="0"/>
        <v>0</v>
      </c>
    </row>
    <row r="23" spans="1:6" ht="27" x14ac:dyDescent="0.25">
      <c r="A23" s="44" t="s">
        <v>233</v>
      </c>
      <c r="B23" s="45"/>
      <c r="C23" s="46">
        <v>2</v>
      </c>
      <c r="D23" s="47">
        <f>B23*C23</f>
        <v>0</v>
      </c>
    </row>
    <row r="24" spans="1:6" x14ac:dyDescent="0.25">
      <c r="A24" s="44" t="s">
        <v>46</v>
      </c>
      <c r="B24" s="45"/>
      <c r="C24" s="46">
        <v>2</v>
      </c>
      <c r="D24" s="47">
        <f>B24*C24</f>
        <v>0</v>
      </c>
    </row>
    <row r="25" spans="1:6" x14ac:dyDescent="0.25">
      <c r="A25" s="44" t="s">
        <v>225</v>
      </c>
      <c r="B25" s="45"/>
      <c r="C25" s="46">
        <v>2</v>
      </c>
      <c r="D25" s="47">
        <f t="shared" si="0"/>
        <v>0</v>
      </c>
    </row>
    <row r="26" spans="1:6" x14ac:dyDescent="0.25">
      <c r="A26" s="44" t="s">
        <v>234</v>
      </c>
      <c r="B26" s="45"/>
      <c r="C26" s="46">
        <v>2</v>
      </c>
      <c r="D26" s="47">
        <f t="shared" si="0"/>
        <v>0</v>
      </c>
    </row>
    <row r="27" spans="1:6" x14ac:dyDescent="0.25">
      <c r="A27" s="44" t="s">
        <v>48</v>
      </c>
      <c r="B27" s="45"/>
      <c r="C27" s="46">
        <v>2</v>
      </c>
      <c r="D27" s="47">
        <f t="shared" si="0"/>
        <v>0</v>
      </c>
    </row>
    <row r="28" spans="1:6" x14ac:dyDescent="0.25">
      <c r="A28" s="44" t="s">
        <v>49</v>
      </c>
      <c r="B28" s="45"/>
      <c r="C28" s="46">
        <v>5</v>
      </c>
      <c r="D28" s="47">
        <f>B28*C28</f>
        <v>0</v>
      </c>
    </row>
    <row r="29" spans="1:6" x14ac:dyDescent="0.25">
      <c r="A29" s="44" t="s">
        <v>50</v>
      </c>
      <c r="B29" s="45"/>
      <c r="C29" s="46">
        <v>5</v>
      </c>
      <c r="D29" s="47">
        <f>B29*C29</f>
        <v>0</v>
      </c>
    </row>
    <row r="30" spans="1:6" x14ac:dyDescent="0.25">
      <c r="A30" s="44" t="s">
        <v>235</v>
      </c>
      <c r="B30" s="45"/>
      <c r="C30" s="46">
        <v>2</v>
      </c>
      <c r="D30" s="47">
        <f t="shared" si="0"/>
        <v>0</v>
      </c>
    </row>
    <row r="31" spans="1:6" ht="40.5" x14ac:dyDescent="0.25">
      <c r="A31" s="44" t="s">
        <v>236</v>
      </c>
      <c r="B31" s="45"/>
      <c r="C31" s="46">
        <v>2</v>
      </c>
      <c r="D31" s="47">
        <f t="shared" si="0"/>
        <v>0</v>
      </c>
      <c r="F31" s="49"/>
    </row>
    <row r="32" spans="1:6" x14ac:dyDescent="0.25">
      <c r="A32" s="44" t="s">
        <v>51</v>
      </c>
      <c r="B32" s="45"/>
      <c r="C32" s="46">
        <v>5</v>
      </c>
      <c r="D32" s="47">
        <f t="shared" si="0"/>
        <v>0</v>
      </c>
      <c r="F32" s="49"/>
    </row>
    <row r="33" spans="1:6" x14ac:dyDescent="0.25">
      <c r="A33" s="44" t="s">
        <v>52</v>
      </c>
      <c r="B33" s="45"/>
      <c r="C33" s="46">
        <v>5</v>
      </c>
      <c r="D33" s="47">
        <f t="shared" si="0"/>
        <v>0</v>
      </c>
    </row>
    <row r="34" spans="1:6" x14ac:dyDescent="0.25">
      <c r="A34" s="44" t="s">
        <v>53</v>
      </c>
      <c r="B34" s="45"/>
      <c r="C34" s="46">
        <v>5</v>
      </c>
      <c r="D34" s="47">
        <f t="shared" si="0"/>
        <v>0</v>
      </c>
    </row>
    <row r="35" spans="1:6" x14ac:dyDescent="0.25">
      <c r="A35" s="44" t="s">
        <v>226</v>
      </c>
      <c r="B35" s="45"/>
      <c r="C35" s="46">
        <v>5</v>
      </c>
      <c r="D35" s="47">
        <f t="shared" si="0"/>
        <v>0</v>
      </c>
    </row>
    <row r="36" spans="1:6" x14ac:dyDescent="0.25">
      <c r="A36" s="44" t="s">
        <v>25</v>
      </c>
      <c r="B36" s="45"/>
      <c r="C36" s="46">
        <v>20</v>
      </c>
      <c r="D36" s="47">
        <f t="shared" si="0"/>
        <v>0</v>
      </c>
    </row>
    <row r="37" spans="1:6" x14ac:dyDescent="0.25">
      <c r="A37" s="44" t="s">
        <v>11</v>
      </c>
      <c r="B37" s="45"/>
      <c r="C37" s="46">
        <v>2</v>
      </c>
      <c r="D37" s="47">
        <f t="shared" si="0"/>
        <v>0</v>
      </c>
    </row>
    <row r="38" spans="1:6" x14ac:dyDescent="0.25">
      <c r="A38" s="50"/>
      <c r="B38" s="51"/>
      <c r="C38" s="52">
        <f>SUM(C6:C37)</f>
        <v>100</v>
      </c>
      <c r="D38" s="51"/>
    </row>
    <row r="39" spans="1:6" x14ac:dyDescent="0.25">
      <c r="A39" s="44" t="s">
        <v>12</v>
      </c>
      <c r="B39" s="45"/>
      <c r="C39" s="46"/>
      <c r="D39" s="45">
        <f>SUM(D6:D37)/100</f>
        <v>0</v>
      </c>
      <c r="E39" s="88" t="s">
        <v>15</v>
      </c>
      <c r="F39" s="89">
        <f>SUM(D6:D35)/78</f>
        <v>0</v>
      </c>
    </row>
    <row r="40" spans="1:6" x14ac:dyDescent="0.25">
      <c r="A40" s="50"/>
      <c r="B40" s="51"/>
      <c r="C40" s="52"/>
      <c r="D40" s="51"/>
    </row>
  </sheetData>
  <mergeCells count="1">
    <mergeCell ref="A2:D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B6" sqref="B6"/>
    </sheetView>
  </sheetViews>
  <sheetFormatPr baseColWidth="10" defaultRowHeight="13.5" x14ac:dyDescent="0.25"/>
  <cols>
    <col min="1" max="1" width="36" style="40" bestFit="1" customWidth="1"/>
    <col min="2" max="2" width="11.42578125" style="40"/>
    <col min="3" max="3" width="12.7109375" style="40" customWidth="1"/>
    <col min="4" max="4" width="11.42578125" style="40"/>
    <col min="5" max="5" width="8.28515625" style="40" customWidth="1"/>
    <col min="6" max="6" width="8.42578125" style="40" customWidth="1"/>
    <col min="7" max="16384" width="11.42578125" style="40"/>
  </cols>
  <sheetData>
    <row r="2" spans="1:4" ht="15" x14ac:dyDescent="0.25">
      <c r="A2" s="90" t="s">
        <v>239</v>
      </c>
      <c r="B2" s="90"/>
      <c r="C2" s="90"/>
      <c r="D2" s="90"/>
    </row>
    <row r="5" spans="1:4" x14ac:dyDescent="0.25">
      <c r="A5" s="41" t="s">
        <v>0</v>
      </c>
      <c r="B5" s="42" t="s">
        <v>1</v>
      </c>
      <c r="C5" s="42" t="s">
        <v>2</v>
      </c>
      <c r="D5" s="43" t="s">
        <v>3</v>
      </c>
    </row>
    <row r="6" spans="1:4" ht="27" x14ac:dyDescent="0.25">
      <c r="A6" s="5" t="s">
        <v>130</v>
      </c>
      <c r="B6" s="45"/>
      <c r="C6" s="46">
        <v>2</v>
      </c>
      <c r="D6" s="54">
        <f t="shared" ref="D6:D28" si="0">B6*2</f>
        <v>0</v>
      </c>
    </row>
    <row r="7" spans="1:4" ht="27" x14ac:dyDescent="0.25">
      <c r="A7" s="5" t="s">
        <v>131</v>
      </c>
      <c r="B7" s="45"/>
      <c r="C7" s="46">
        <v>2</v>
      </c>
      <c r="D7" s="54">
        <f t="shared" si="0"/>
        <v>0</v>
      </c>
    </row>
    <row r="8" spans="1:4" x14ac:dyDescent="0.25">
      <c r="A8" s="5" t="s">
        <v>37</v>
      </c>
      <c r="B8" s="45"/>
      <c r="C8" s="46">
        <v>2</v>
      </c>
      <c r="D8" s="54">
        <f>B8*2</f>
        <v>0</v>
      </c>
    </row>
    <row r="9" spans="1:4" ht="27" x14ac:dyDescent="0.25">
      <c r="A9" s="5" t="s">
        <v>132</v>
      </c>
      <c r="B9" s="45"/>
      <c r="C9" s="46">
        <v>2</v>
      </c>
      <c r="D9" s="54">
        <f t="shared" si="0"/>
        <v>0</v>
      </c>
    </row>
    <row r="10" spans="1:4" x14ac:dyDescent="0.25">
      <c r="A10" s="53" t="s">
        <v>133</v>
      </c>
      <c r="B10" s="45"/>
      <c r="C10" s="46">
        <v>2</v>
      </c>
      <c r="D10" s="54">
        <f t="shared" si="0"/>
        <v>0</v>
      </c>
    </row>
    <row r="11" spans="1:4" x14ac:dyDescent="0.25">
      <c r="A11" s="53" t="s">
        <v>134</v>
      </c>
      <c r="B11" s="45"/>
      <c r="C11" s="46">
        <v>2</v>
      </c>
      <c r="D11" s="54">
        <f t="shared" si="0"/>
        <v>0</v>
      </c>
    </row>
    <row r="12" spans="1:4" x14ac:dyDescent="0.25">
      <c r="A12" s="5" t="s">
        <v>38</v>
      </c>
      <c r="B12" s="45"/>
      <c r="C12" s="46">
        <v>2</v>
      </c>
      <c r="D12" s="54">
        <f t="shared" si="0"/>
        <v>0</v>
      </c>
    </row>
    <row r="13" spans="1:4" x14ac:dyDescent="0.25">
      <c r="A13" s="5" t="s">
        <v>39</v>
      </c>
      <c r="B13" s="45"/>
      <c r="C13" s="46">
        <v>2</v>
      </c>
      <c r="D13" s="54">
        <f t="shared" si="0"/>
        <v>0</v>
      </c>
    </row>
    <row r="14" spans="1:4" x14ac:dyDescent="0.25">
      <c r="A14" s="5" t="s">
        <v>40</v>
      </c>
      <c r="B14" s="45"/>
      <c r="C14" s="46">
        <v>2</v>
      </c>
      <c r="D14" s="54">
        <f t="shared" si="0"/>
        <v>0</v>
      </c>
    </row>
    <row r="15" spans="1:4" x14ac:dyDescent="0.25">
      <c r="A15" s="53" t="s">
        <v>135</v>
      </c>
      <c r="B15" s="45"/>
      <c r="C15" s="46">
        <v>2</v>
      </c>
      <c r="D15" s="54">
        <f t="shared" si="0"/>
        <v>0</v>
      </c>
    </row>
    <row r="16" spans="1:4" x14ac:dyDescent="0.25">
      <c r="A16" s="5" t="s">
        <v>230</v>
      </c>
      <c r="B16" s="45"/>
      <c r="C16" s="46">
        <v>2</v>
      </c>
      <c r="D16" s="54">
        <f t="shared" si="0"/>
        <v>0</v>
      </c>
    </row>
    <row r="17" spans="1:6" x14ac:dyDescent="0.25">
      <c r="A17" s="5" t="s">
        <v>41</v>
      </c>
      <c r="B17" s="45"/>
      <c r="C17" s="46">
        <v>2</v>
      </c>
      <c r="D17" s="54">
        <f t="shared" si="0"/>
        <v>0</v>
      </c>
    </row>
    <row r="18" spans="1:6" x14ac:dyDescent="0.25">
      <c r="A18" s="5" t="s">
        <v>237</v>
      </c>
      <c r="B18" s="45"/>
      <c r="C18" s="46">
        <v>2</v>
      </c>
      <c r="D18" s="54">
        <f t="shared" si="0"/>
        <v>0</v>
      </c>
    </row>
    <row r="19" spans="1:6" x14ac:dyDescent="0.25">
      <c r="A19" s="5" t="s">
        <v>43</v>
      </c>
      <c r="B19" s="45"/>
      <c r="C19" s="46">
        <v>2</v>
      </c>
      <c r="D19" s="54">
        <f t="shared" si="0"/>
        <v>0</v>
      </c>
    </row>
    <row r="20" spans="1:6" x14ac:dyDescent="0.25">
      <c r="A20" s="5" t="s">
        <v>7</v>
      </c>
      <c r="B20" s="45"/>
      <c r="C20" s="46">
        <v>2</v>
      </c>
      <c r="D20" s="54">
        <f>B20*2</f>
        <v>0</v>
      </c>
    </row>
    <row r="21" spans="1:6" x14ac:dyDescent="0.25">
      <c r="A21" s="53" t="s">
        <v>136</v>
      </c>
      <c r="B21" s="45"/>
      <c r="C21" s="46">
        <v>2</v>
      </c>
      <c r="D21" s="54">
        <f>B21*2</f>
        <v>0</v>
      </c>
    </row>
    <row r="22" spans="1:6" x14ac:dyDescent="0.25">
      <c r="A22" s="5" t="s">
        <v>44</v>
      </c>
      <c r="B22" s="45"/>
      <c r="C22" s="46">
        <v>2</v>
      </c>
      <c r="D22" s="54">
        <f t="shared" si="0"/>
        <v>0</v>
      </c>
    </row>
    <row r="23" spans="1:6" x14ac:dyDescent="0.25">
      <c r="A23" s="5" t="s">
        <v>45</v>
      </c>
      <c r="B23" s="45"/>
      <c r="C23" s="46">
        <v>2</v>
      </c>
      <c r="D23" s="54">
        <f>B23*2</f>
        <v>0</v>
      </c>
    </row>
    <row r="24" spans="1:6" x14ac:dyDescent="0.25">
      <c r="A24" s="5" t="s">
        <v>46</v>
      </c>
      <c r="B24" s="45"/>
      <c r="C24" s="46">
        <v>2</v>
      </c>
      <c r="D24" s="54">
        <f t="shared" si="0"/>
        <v>0</v>
      </c>
    </row>
    <row r="25" spans="1:6" ht="27" x14ac:dyDescent="0.25">
      <c r="A25" s="5" t="s">
        <v>137</v>
      </c>
      <c r="B25" s="45"/>
      <c r="C25" s="46">
        <v>2</v>
      </c>
      <c r="D25" s="54">
        <f t="shared" si="0"/>
        <v>0</v>
      </c>
    </row>
    <row r="26" spans="1:6" x14ac:dyDescent="0.25">
      <c r="A26" s="5" t="s">
        <v>47</v>
      </c>
      <c r="B26" s="45"/>
      <c r="C26" s="46">
        <v>2</v>
      </c>
      <c r="D26" s="54">
        <f t="shared" si="0"/>
        <v>0</v>
      </c>
    </row>
    <row r="27" spans="1:6" x14ac:dyDescent="0.25">
      <c r="A27" s="5" t="s">
        <v>147</v>
      </c>
      <c r="B27" s="45"/>
      <c r="C27" s="46">
        <v>2</v>
      </c>
      <c r="D27" s="54">
        <f t="shared" si="0"/>
        <v>0</v>
      </c>
    </row>
    <row r="28" spans="1:6" x14ac:dyDescent="0.25">
      <c r="A28" s="5" t="s">
        <v>48</v>
      </c>
      <c r="B28" s="45"/>
      <c r="C28" s="46">
        <v>2</v>
      </c>
      <c r="D28" s="54">
        <f t="shared" si="0"/>
        <v>0</v>
      </c>
    </row>
    <row r="29" spans="1:6" ht="40.5" x14ac:dyDescent="0.25">
      <c r="A29" s="5" t="s">
        <v>240</v>
      </c>
      <c r="B29" s="45"/>
      <c r="C29" s="46">
        <v>4</v>
      </c>
      <c r="D29" s="54">
        <f>B29*4</f>
        <v>0</v>
      </c>
      <c r="F29" s="49"/>
    </row>
    <row r="30" spans="1:6" ht="27" x14ac:dyDescent="0.25">
      <c r="A30" s="5" t="s">
        <v>139</v>
      </c>
      <c r="B30" s="45"/>
      <c r="C30" s="46">
        <v>2</v>
      </c>
      <c r="D30" s="54">
        <f>B30*2</f>
        <v>0</v>
      </c>
    </row>
    <row r="31" spans="1:6" x14ac:dyDescent="0.25">
      <c r="A31" s="5" t="s">
        <v>49</v>
      </c>
      <c r="B31" s="45"/>
      <c r="C31" s="46">
        <v>5</v>
      </c>
      <c r="D31" s="54">
        <f>B31*5</f>
        <v>0</v>
      </c>
    </row>
    <row r="32" spans="1:6" x14ac:dyDescent="0.25">
      <c r="A32" s="5" t="s">
        <v>50</v>
      </c>
      <c r="B32" s="45"/>
      <c r="C32" s="46">
        <v>5</v>
      </c>
      <c r="D32" s="54">
        <f t="shared" ref="D32:D35" si="1">B32*5</f>
        <v>0</v>
      </c>
    </row>
    <row r="33" spans="1:7" x14ac:dyDescent="0.25">
      <c r="A33" s="5" t="s">
        <v>51</v>
      </c>
      <c r="B33" s="45"/>
      <c r="C33" s="46">
        <v>5</v>
      </c>
      <c r="D33" s="54">
        <f t="shared" si="1"/>
        <v>0</v>
      </c>
      <c r="F33" s="49"/>
    </row>
    <row r="34" spans="1:7" x14ac:dyDescent="0.25">
      <c r="A34" s="5" t="s">
        <v>52</v>
      </c>
      <c r="B34" s="45"/>
      <c r="C34" s="46">
        <v>5</v>
      </c>
      <c r="D34" s="54">
        <f t="shared" si="1"/>
        <v>0</v>
      </c>
    </row>
    <row r="35" spans="1:7" x14ac:dyDescent="0.25">
      <c r="A35" s="5" t="s">
        <v>53</v>
      </c>
      <c r="B35" s="45"/>
      <c r="C35" s="46">
        <v>5</v>
      </c>
      <c r="D35" s="54">
        <f t="shared" si="1"/>
        <v>0</v>
      </c>
    </row>
    <row r="36" spans="1:7" x14ac:dyDescent="0.25">
      <c r="A36" s="5" t="s">
        <v>25</v>
      </c>
      <c r="B36" s="45"/>
      <c r="C36" s="46">
        <v>20</v>
      </c>
      <c r="D36" s="54">
        <f>B36*20</f>
        <v>0</v>
      </c>
    </row>
    <row r="37" spans="1:7" x14ac:dyDescent="0.25">
      <c r="A37" s="5" t="s">
        <v>11</v>
      </c>
      <c r="B37" s="45"/>
      <c r="C37" s="46">
        <v>3</v>
      </c>
      <c r="D37" s="54">
        <f>B37*3</f>
        <v>0</v>
      </c>
    </row>
    <row r="38" spans="1:7" x14ac:dyDescent="0.25">
      <c r="A38" s="50"/>
      <c r="B38" s="51"/>
      <c r="C38" s="52">
        <f>SUM(C6:C37)</f>
        <v>100</v>
      </c>
      <c r="D38" s="51"/>
    </row>
    <row r="39" spans="1:7" x14ac:dyDescent="0.25">
      <c r="A39" s="44" t="s">
        <v>12</v>
      </c>
      <c r="B39" s="45"/>
      <c r="C39" s="46"/>
      <c r="D39" s="45">
        <f>SUM(D6:D37)/100</f>
        <v>0</v>
      </c>
      <c r="F39" s="88" t="s">
        <v>15</v>
      </c>
      <c r="G39" s="89">
        <f>SUM(D6:D35)/77</f>
        <v>0</v>
      </c>
    </row>
    <row r="40" spans="1:7" x14ac:dyDescent="0.25">
      <c r="A40" s="50"/>
      <c r="B40" s="51"/>
      <c r="C40" s="52"/>
      <c r="D40" s="51"/>
    </row>
  </sheetData>
  <mergeCells count="1">
    <mergeCell ref="A2:D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6" sqref="B6"/>
    </sheetView>
  </sheetViews>
  <sheetFormatPr baseColWidth="10" defaultRowHeight="13.5" x14ac:dyDescent="0.25"/>
  <cols>
    <col min="1" max="1" width="35.140625" style="1" customWidth="1"/>
    <col min="2" max="2" width="11.42578125" style="1"/>
    <col min="3" max="3" width="12.7109375" style="1" customWidth="1"/>
    <col min="4" max="4" width="11.42578125" style="1"/>
    <col min="5" max="5" width="14" style="1" customWidth="1"/>
    <col min="6" max="6" width="12.5703125" style="1" customWidth="1"/>
    <col min="7" max="16384" width="11.42578125" style="1"/>
  </cols>
  <sheetData>
    <row r="1" spans="1:4" ht="15" x14ac:dyDescent="0.25">
      <c r="A1" s="90" t="s">
        <v>238</v>
      </c>
      <c r="B1" s="90"/>
      <c r="C1" s="90"/>
      <c r="D1" s="90"/>
    </row>
    <row r="2" spans="1:4" x14ac:dyDescent="0.25">
      <c r="A2" s="1" t="s">
        <v>36</v>
      </c>
    </row>
    <row r="5" spans="1:4" x14ac:dyDescent="0.25">
      <c r="A5" s="2" t="s">
        <v>0</v>
      </c>
      <c r="B5" s="3" t="s">
        <v>1</v>
      </c>
      <c r="C5" s="3" t="s">
        <v>2</v>
      </c>
      <c r="D5" s="4" t="s">
        <v>3</v>
      </c>
    </row>
    <row r="6" spans="1:4" ht="27" x14ac:dyDescent="0.25">
      <c r="A6" s="5" t="s">
        <v>130</v>
      </c>
      <c r="B6" s="6"/>
      <c r="C6" s="7">
        <v>2</v>
      </c>
      <c r="D6" s="8">
        <f t="shared" ref="D6:D28" si="0">B6*2</f>
        <v>0</v>
      </c>
    </row>
    <row r="7" spans="1:4" ht="27" x14ac:dyDescent="0.25">
      <c r="A7" s="5" t="s">
        <v>131</v>
      </c>
      <c r="B7" s="6"/>
      <c r="C7" s="7">
        <v>2</v>
      </c>
      <c r="D7" s="8">
        <f t="shared" si="0"/>
        <v>0</v>
      </c>
    </row>
    <row r="8" spans="1:4" x14ac:dyDescent="0.25">
      <c r="A8" s="5" t="s">
        <v>37</v>
      </c>
      <c r="B8" s="6"/>
      <c r="C8" s="7">
        <v>2</v>
      </c>
      <c r="D8" s="8">
        <f>B8*2</f>
        <v>0</v>
      </c>
    </row>
    <row r="9" spans="1:4" ht="28.5" customHeight="1" x14ac:dyDescent="0.25">
      <c r="A9" s="5" t="s">
        <v>132</v>
      </c>
      <c r="B9" s="6"/>
      <c r="C9" s="7">
        <v>2</v>
      </c>
      <c r="D9" s="8">
        <f t="shared" si="0"/>
        <v>0</v>
      </c>
    </row>
    <row r="10" spans="1:4" x14ac:dyDescent="0.25">
      <c r="A10" s="53" t="s">
        <v>133</v>
      </c>
      <c r="B10" s="6"/>
      <c r="C10" s="7">
        <v>2</v>
      </c>
      <c r="D10" s="8">
        <f t="shared" si="0"/>
        <v>0</v>
      </c>
    </row>
    <row r="11" spans="1:4" x14ac:dyDescent="0.25">
      <c r="A11" s="53" t="s">
        <v>134</v>
      </c>
      <c r="B11" s="6"/>
      <c r="C11" s="7">
        <v>2</v>
      </c>
      <c r="D11" s="8">
        <f t="shared" si="0"/>
        <v>0</v>
      </c>
    </row>
    <row r="12" spans="1:4" x14ac:dyDescent="0.25">
      <c r="A12" s="5" t="s">
        <v>38</v>
      </c>
      <c r="B12" s="6"/>
      <c r="C12" s="7">
        <v>2</v>
      </c>
      <c r="D12" s="8">
        <f t="shared" si="0"/>
        <v>0</v>
      </c>
    </row>
    <row r="13" spans="1:4" x14ac:dyDescent="0.25">
      <c r="A13" s="5" t="s">
        <v>39</v>
      </c>
      <c r="B13" s="6"/>
      <c r="C13" s="7">
        <v>2</v>
      </c>
      <c r="D13" s="8">
        <f t="shared" si="0"/>
        <v>0</v>
      </c>
    </row>
    <row r="14" spans="1:4" x14ac:dyDescent="0.25">
      <c r="A14" s="5" t="s">
        <v>40</v>
      </c>
      <c r="B14" s="6"/>
      <c r="C14" s="7">
        <v>2</v>
      </c>
      <c r="D14" s="8">
        <f t="shared" si="0"/>
        <v>0</v>
      </c>
    </row>
    <row r="15" spans="1:4" ht="27" x14ac:dyDescent="0.25">
      <c r="A15" s="5" t="s">
        <v>135</v>
      </c>
      <c r="B15" s="6"/>
      <c r="C15" s="7">
        <v>2</v>
      </c>
      <c r="D15" s="8">
        <f t="shared" si="0"/>
        <v>0</v>
      </c>
    </row>
    <row r="16" spans="1:4" x14ac:dyDescent="0.25">
      <c r="A16" s="5" t="s">
        <v>230</v>
      </c>
      <c r="B16" s="6"/>
      <c r="C16" s="7">
        <v>2</v>
      </c>
      <c r="D16" s="8">
        <f t="shared" si="0"/>
        <v>0</v>
      </c>
    </row>
    <row r="17" spans="1:6" x14ac:dyDescent="0.25">
      <c r="A17" s="5" t="s">
        <v>41</v>
      </c>
      <c r="B17" s="6"/>
      <c r="C17" s="7">
        <v>2</v>
      </c>
      <c r="D17" s="8">
        <f t="shared" si="0"/>
        <v>0</v>
      </c>
    </row>
    <row r="18" spans="1:6" x14ac:dyDescent="0.25">
      <c r="A18" s="5" t="s">
        <v>42</v>
      </c>
      <c r="B18" s="6"/>
      <c r="C18" s="7">
        <v>2</v>
      </c>
      <c r="D18" s="8">
        <f t="shared" si="0"/>
        <v>0</v>
      </c>
    </row>
    <row r="19" spans="1:6" x14ac:dyDescent="0.25">
      <c r="A19" s="5" t="s">
        <v>43</v>
      </c>
      <c r="B19" s="6"/>
      <c r="C19" s="7">
        <v>2</v>
      </c>
      <c r="D19" s="8">
        <f t="shared" si="0"/>
        <v>0</v>
      </c>
    </row>
    <row r="20" spans="1:6" x14ac:dyDescent="0.25">
      <c r="A20" s="5" t="s">
        <v>224</v>
      </c>
      <c r="B20" s="6"/>
      <c r="C20" s="7">
        <v>2</v>
      </c>
      <c r="D20" s="8">
        <f t="shared" si="0"/>
        <v>0</v>
      </c>
    </row>
    <row r="21" spans="1:6" ht="16.5" customHeight="1" x14ac:dyDescent="0.25">
      <c r="A21" s="5" t="s">
        <v>136</v>
      </c>
      <c r="B21" s="6"/>
      <c r="C21" s="7">
        <v>2</v>
      </c>
      <c r="D21" s="8">
        <f t="shared" si="0"/>
        <v>0</v>
      </c>
    </row>
    <row r="22" spans="1:6" x14ac:dyDescent="0.25">
      <c r="A22" s="5" t="s">
        <v>44</v>
      </c>
      <c r="B22" s="6"/>
      <c r="C22" s="7">
        <v>2</v>
      </c>
      <c r="D22" s="8">
        <f t="shared" si="0"/>
        <v>0</v>
      </c>
    </row>
    <row r="23" spans="1:6" x14ac:dyDescent="0.25">
      <c r="A23" s="5" t="s">
        <v>45</v>
      </c>
      <c r="B23" s="6"/>
      <c r="C23" s="7">
        <v>2</v>
      </c>
      <c r="D23" s="8">
        <f>B23*2</f>
        <v>0</v>
      </c>
    </row>
    <row r="24" spans="1:6" x14ac:dyDescent="0.25">
      <c r="A24" s="5" t="s">
        <v>46</v>
      </c>
      <c r="B24" s="6"/>
      <c r="C24" s="7">
        <v>2</v>
      </c>
      <c r="D24" s="8">
        <f t="shared" si="0"/>
        <v>0</v>
      </c>
    </row>
    <row r="25" spans="1:6" ht="27" x14ac:dyDescent="0.25">
      <c r="A25" s="5" t="s">
        <v>137</v>
      </c>
      <c r="B25" s="6"/>
      <c r="C25" s="7">
        <v>2</v>
      </c>
      <c r="D25" s="8">
        <f t="shared" si="0"/>
        <v>0</v>
      </c>
    </row>
    <row r="26" spans="1:6" x14ac:dyDescent="0.25">
      <c r="A26" s="5" t="s">
        <v>47</v>
      </c>
      <c r="B26" s="6"/>
      <c r="C26" s="7">
        <v>2</v>
      </c>
      <c r="D26" s="8">
        <f t="shared" si="0"/>
        <v>0</v>
      </c>
    </row>
    <row r="27" spans="1:6" x14ac:dyDescent="0.25">
      <c r="A27" s="5" t="s">
        <v>147</v>
      </c>
      <c r="B27" s="6"/>
      <c r="C27" s="7">
        <v>2</v>
      </c>
      <c r="D27" s="8">
        <f t="shared" si="0"/>
        <v>0</v>
      </c>
    </row>
    <row r="28" spans="1:6" x14ac:dyDescent="0.25">
      <c r="A28" s="5" t="s">
        <v>48</v>
      </c>
      <c r="B28" s="6"/>
      <c r="C28" s="7">
        <v>2</v>
      </c>
      <c r="D28" s="8">
        <f t="shared" si="0"/>
        <v>0</v>
      </c>
    </row>
    <row r="29" spans="1:6" ht="40.5" x14ac:dyDescent="0.25">
      <c r="A29" s="5" t="s">
        <v>138</v>
      </c>
      <c r="B29" s="6"/>
      <c r="C29" s="7">
        <v>4</v>
      </c>
      <c r="D29" s="8">
        <f>B29*4</f>
        <v>0</v>
      </c>
      <c r="F29" s="9"/>
    </row>
    <row r="30" spans="1:6" ht="27" x14ac:dyDescent="0.25">
      <c r="A30" s="5" t="s">
        <v>139</v>
      </c>
      <c r="B30" s="6"/>
      <c r="C30" s="7">
        <v>2</v>
      </c>
      <c r="D30" s="8">
        <f>B30*2</f>
        <v>0</v>
      </c>
    </row>
    <row r="31" spans="1:6" x14ac:dyDescent="0.25">
      <c r="A31" s="5" t="s">
        <v>49</v>
      </c>
      <c r="B31" s="6"/>
      <c r="C31" s="7">
        <v>5</v>
      </c>
      <c r="D31" s="8">
        <f t="shared" ref="D31:D35" si="1">B31*5</f>
        <v>0</v>
      </c>
    </row>
    <row r="32" spans="1:6" x14ac:dyDescent="0.25">
      <c r="A32" s="5" t="s">
        <v>50</v>
      </c>
      <c r="B32" s="6"/>
      <c r="C32" s="7">
        <v>5</v>
      </c>
      <c r="D32" s="8">
        <f t="shared" si="1"/>
        <v>0</v>
      </c>
      <c r="F32" s="9"/>
    </row>
    <row r="33" spans="1:6" x14ac:dyDescent="0.25">
      <c r="A33" s="5" t="s">
        <v>51</v>
      </c>
      <c r="B33" s="6"/>
      <c r="C33" s="7">
        <v>5</v>
      </c>
      <c r="D33" s="8">
        <f t="shared" si="1"/>
        <v>0</v>
      </c>
    </row>
    <row r="34" spans="1:6" x14ac:dyDescent="0.25">
      <c r="A34" s="5" t="s">
        <v>52</v>
      </c>
      <c r="B34" s="6"/>
      <c r="C34" s="7">
        <v>5</v>
      </c>
      <c r="D34" s="8">
        <f t="shared" si="1"/>
        <v>0</v>
      </c>
    </row>
    <row r="35" spans="1:6" x14ac:dyDescent="0.25">
      <c r="A35" s="5" t="s">
        <v>53</v>
      </c>
      <c r="B35" s="6"/>
      <c r="C35" s="7">
        <v>5</v>
      </c>
      <c r="D35" s="8">
        <f t="shared" si="1"/>
        <v>0</v>
      </c>
    </row>
    <row r="36" spans="1:6" x14ac:dyDescent="0.25">
      <c r="A36" s="5" t="s">
        <v>25</v>
      </c>
      <c r="B36" s="6"/>
      <c r="C36" s="7">
        <v>20</v>
      </c>
      <c r="D36" s="8">
        <f>B36*20</f>
        <v>0</v>
      </c>
    </row>
    <row r="37" spans="1:6" x14ac:dyDescent="0.25">
      <c r="A37" s="5" t="s">
        <v>11</v>
      </c>
      <c r="B37" s="6"/>
      <c r="C37" s="7">
        <v>3</v>
      </c>
      <c r="D37" s="8">
        <f>B37*3</f>
        <v>0</v>
      </c>
    </row>
    <row r="38" spans="1:6" x14ac:dyDescent="0.25">
      <c r="A38" s="35"/>
      <c r="B38" s="36"/>
      <c r="C38" s="37">
        <f>SUM(C6:C37)</f>
        <v>100</v>
      </c>
      <c r="D38" s="36"/>
    </row>
    <row r="39" spans="1:6" x14ac:dyDescent="0.25">
      <c r="A39" s="23" t="s">
        <v>12</v>
      </c>
      <c r="B39" s="24"/>
      <c r="C39" s="25"/>
      <c r="D39" s="24">
        <f>SUM(D6:D37)/100</f>
        <v>0</v>
      </c>
      <c r="E39" s="74" t="s">
        <v>15</v>
      </c>
      <c r="F39" s="87">
        <f>SUM(D6:D35)/77</f>
        <v>0</v>
      </c>
    </row>
    <row r="40" spans="1:6" x14ac:dyDescent="0.25">
      <c r="A40" s="35"/>
      <c r="B40" s="36"/>
      <c r="C40" s="37"/>
      <c r="D40" s="36"/>
    </row>
  </sheetData>
  <mergeCells count="1">
    <mergeCell ref="A1:D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workbookViewId="0">
      <selection activeCell="B5" sqref="B5"/>
    </sheetView>
  </sheetViews>
  <sheetFormatPr baseColWidth="10" defaultRowHeight="13.5" x14ac:dyDescent="0.25"/>
  <cols>
    <col min="1" max="1" width="47.28515625" style="1" customWidth="1"/>
    <col min="2" max="2" width="9.42578125" style="83" customWidth="1"/>
    <col min="3" max="3" width="22.28515625" style="1" customWidth="1"/>
    <col min="4" max="4" width="11.42578125" style="1"/>
    <col min="5" max="5" width="17.140625" style="1" bestFit="1" customWidth="1"/>
    <col min="6" max="16384" width="11.42578125" style="1"/>
  </cols>
  <sheetData>
    <row r="2" spans="1:5" x14ac:dyDescent="0.25">
      <c r="A2" s="1" t="s">
        <v>242</v>
      </c>
    </row>
    <row r="4" spans="1:5" x14ac:dyDescent="0.25">
      <c r="A4" s="58" t="s">
        <v>190</v>
      </c>
      <c r="B4" s="59" t="s">
        <v>191</v>
      </c>
      <c r="C4" s="59" t="s">
        <v>193</v>
      </c>
      <c r="D4" s="59" t="s">
        <v>192</v>
      </c>
    </row>
    <row r="5" spans="1:5" x14ac:dyDescent="0.25">
      <c r="A5" s="60" t="s">
        <v>156</v>
      </c>
      <c r="B5" s="61"/>
      <c r="C5" s="62">
        <v>2</v>
      </c>
      <c r="D5" s="63">
        <f>SUM(B5*2)</f>
        <v>0</v>
      </c>
    </row>
    <row r="6" spans="1:5" x14ac:dyDescent="0.25">
      <c r="A6" s="60" t="s">
        <v>157</v>
      </c>
      <c r="B6" s="61"/>
      <c r="C6" s="62">
        <v>2</v>
      </c>
      <c r="D6" s="63">
        <f>SUM(B6*2)</f>
        <v>0</v>
      </c>
      <c r="E6" s="64"/>
    </row>
    <row r="7" spans="1:5" x14ac:dyDescent="0.25">
      <c r="A7" s="60" t="s">
        <v>158</v>
      </c>
      <c r="B7" s="61"/>
      <c r="C7" s="62">
        <v>2</v>
      </c>
      <c r="D7" s="63">
        <f>SUM(B7*2)</f>
        <v>0</v>
      </c>
    </row>
    <row r="8" spans="1:5" x14ac:dyDescent="0.25">
      <c r="A8" s="60" t="s">
        <v>159</v>
      </c>
      <c r="B8" s="61"/>
      <c r="C8" s="62">
        <v>2</v>
      </c>
      <c r="D8" s="63">
        <f t="shared" ref="D8:D21" si="0">SUM(B8*2)</f>
        <v>0</v>
      </c>
    </row>
    <row r="9" spans="1:5" x14ac:dyDescent="0.25">
      <c r="A9" s="60" t="s">
        <v>160</v>
      </c>
      <c r="B9" s="61"/>
      <c r="C9" s="62">
        <v>2</v>
      </c>
      <c r="D9" s="63">
        <f t="shared" si="0"/>
        <v>0</v>
      </c>
    </row>
    <row r="10" spans="1:5" x14ac:dyDescent="0.25">
      <c r="A10" s="60" t="s">
        <v>161</v>
      </c>
      <c r="B10" s="61"/>
      <c r="C10" s="62">
        <v>1</v>
      </c>
      <c r="D10" s="63">
        <f>SUM(B10*1)</f>
        <v>0</v>
      </c>
    </row>
    <row r="11" spans="1:5" x14ac:dyDescent="0.25">
      <c r="A11" s="60" t="s">
        <v>162</v>
      </c>
      <c r="B11" s="61"/>
      <c r="C11" s="62">
        <v>2</v>
      </c>
      <c r="D11" s="63">
        <f t="shared" si="0"/>
        <v>0</v>
      </c>
      <c r="E11" s="64"/>
    </row>
    <row r="12" spans="1:5" x14ac:dyDescent="0.25">
      <c r="A12" s="60" t="s">
        <v>163</v>
      </c>
      <c r="B12" s="61"/>
      <c r="C12" s="62">
        <v>2</v>
      </c>
      <c r="D12" s="63">
        <f t="shared" si="0"/>
        <v>0</v>
      </c>
      <c r="E12" s="64"/>
    </row>
    <row r="13" spans="1:5" x14ac:dyDescent="0.25">
      <c r="A13" s="65" t="s">
        <v>164</v>
      </c>
      <c r="B13" s="66"/>
      <c r="C13" s="67">
        <v>2</v>
      </c>
      <c r="D13" s="68">
        <f t="shared" si="0"/>
        <v>0</v>
      </c>
    </row>
    <row r="14" spans="1:5" x14ac:dyDescent="0.25">
      <c r="A14" s="60" t="s">
        <v>165</v>
      </c>
      <c r="B14" s="61"/>
      <c r="C14" s="62">
        <v>2</v>
      </c>
      <c r="D14" s="63">
        <f t="shared" si="0"/>
        <v>0</v>
      </c>
      <c r="E14" s="64"/>
    </row>
    <row r="15" spans="1:5" x14ac:dyDescent="0.25">
      <c r="A15" s="60" t="s">
        <v>166</v>
      </c>
      <c r="B15" s="61"/>
      <c r="C15" s="62">
        <v>2</v>
      </c>
      <c r="D15" s="63">
        <f t="shared" si="0"/>
        <v>0</v>
      </c>
      <c r="E15" s="64"/>
    </row>
    <row r="16" spans="1:5" x14ac:dyDescent="0.25">
      <c r="A16" s="60" t="s">
        <v>167</v>
      </c>
      <c r="B16" s="61"/>
      <c r="C16" s="62">
        <v>2</v>
      </c>
      <c r="D16" s="63">
        <f t="shared" si="0"/>
        <v>0</v>
      </c>
      <c r="E16" s="64"/>
    </row>
    <row r="17" spans="1:5" x14ac:dyDescent="0.25">
      <c r="A17" s="60" t="s">
        <v>168</v>
      </c>
      <c r="B17" s="61"/>
      <c r="C17" s="62">
        <v>2</v>
      </c>
      <c r="D17" s="63">
        <f t="shared" si="0"/>
        <v>0</v>
      </c>
    </row>
    <row r="18" spans="1:5" x14ac:dyDescent="0.25">
      <c r="A18" s="60" t="s">
        <v>169</v>
      </c>
      <c r="B18" s="61"/>
      <c r="C18" s="62">
        <v>2</v>
      </c>
      <c r="D18" s="63">
        <f t="shared" si="0"/>
        <v>0</v>
      </c>
    </row>
    <row r="19" spans="1:5" x14ac:dyDescent="0.25">
      <c r="A19" s="60" t="s">
        <v>170</v>
      </c>
      <c r="B19" s="61"/>
      <c r="C19" s="62">
        <v>2</v>
      </c>
      <c r="D19" s="63">
        <f t="shared" si="0"/>
        <v>0</v>
      </c>
    </row>
    <row r="20" spans="1:5" x14ac:dyDescent="0.25">
      <c r="A20" s="60" t="s">
        <v>171</v>
      </c>
      <c r="B20" s="61"/>
      <c r="C20" s="62">
        <v>2</v>
      </c>
      <c r="D20" s="63">
        <f t="shared" si="0"/>
        <v>0</v>
      </c>
    </row>
    <row r="21" spans="1:5" x14ac:dyDescent="0.25">
      <c r="A21" s="60" t="s">
        <v>172</v>
      </c>
      <c r="B21" s="61"/>
      <c r="C21" s="62">
        <v>2</v>
      </c>
      <c r="D21" s="63">
        <f t="shared" si="0"/>
        <v>0</v>
      </c>
    </row>
    <row r="22" spans="1:5" x14ac:dyDescent="0.25">
      <c r="A22" s="60" t="s">
        <v>173</v>
      </c>
      <c r="B22" s="61"/>
      <c r="C22" s="62">
        <v>1</v>
      </c>
      <c r="D22" s="63">
        <f>SUM(B22*1)</f>
        <v>0</v>
      </c>
    </row>
    <row r="23" spans="1:5" x14ac:dyDescent="0.25">
      <c r="A23" s="60" t="s">
        <v>174</v>
      </c>
      <c r="B23" s="61"/>
      <c r="C23" s="62">
        <v>2</v>
      </c>
      <c r="D23" s="63">
        <f>SUM(B23*2)</f>
        <v>0</v>
      </c>
    </row>
    <row r="24" spans="1:5" x14ac:dyDescent="0.25">
      <c r="A24" s="60" t="s">
        <v>175</v>
      </c>
      <c r="B24" s="61"/>
      <c r="C24" s="62">
        <v>4</v>
      </c>
      <c r="D24" s="63">
        <f>SUM(B24*4)</f>
        <v>0</v>
      </c>
    </row>
    <row r="25" spans="1:5" x14ac:dyDescent="0.25">
      <c r="A25" s="69" t="s">
        <v>176</v>
      </c>
      <c r="B25" s="61"/>
      <c r="C25" s="62">
        <v>2</v>
      </c>
      <c r="D25" s="63">
        <f>SUM(B25*2)</f>
        <v>0</v>
      </c>
      <c r="E25" s="64"/>
    </row>
    <row r="26" spans="1:5" x14ac:dyDescent="0.25">
      <c r="A26" s="69" t="s">
        <v>177</v>
      </c>
      <c r="B26" s="61"/>
      <c r="C26" s="62">
        <v>4</v>
      </c>
      <c r="D26" s="63">
        <f t="shared" ref="D26:D34" si="1">SUM(B26*4)</f>
        <v>0</v>
      </c>
    </row>
    <row r="27" spans="1:5" x14ac:dyDescent="0.25">
      <c r="A27" s="60" t="s">
        <v>178</v>
      </c>
      <c r="B27" s="61"/>
      <c r="C27" s="62">
        <v>4</v>
      </c>
      <c r="D27" s="63">
        <f t="shared" si="1"/>
        <v>0</v>
      </c>
    </row>
    <row r="28" spans="1:5" x14ac:dyDescent="0.25">
      <c r="A28" s="69" t="s">
        <v>179</v>
      </c>
      <c r="B28" s="61"/>
      <c r="C28" s="62">
        <v>4</v>
      </c>
      <c r="D28" s="63">
        <f t="shared" si="1"/>
        <v>0</v>
      </c>
      <c r="E28" s="19"/>
    </row>
    <row r="29" spans="1:5" x14ac:dyDescent="0.25">
      <c r="A29" s="69" t="s">
        <v>180</v>
      </c>
      <c r="B29" s="61"/>
      <c r="C29" s="62">
        <v>4</v>
      </c>
      <c r="D29" s="63">
        <f t="shared" si="1"/>
        <v>0</v>
      </c>
      <c r="E29" s="19"/>
    </row>
    <row r="30" spans="1:5" x14ac:dyDescent="0.25">
      <c r="A30" s="69" t="s">
        <v>181</v>
      </c>
      <c r="B30" s="61"/>
      <c r="C30" s="62">
        <v>4</v>
      </c>
      <c r="D30" s="63">
        <f t="shared" si="1"/>
        <v>0</v>
      </c>
      <c r="E30" s="19"/>
    </row>
    <row r="31" spans="1:5" x14ac:dyDescent="0.25">
      <c r="A31" s="69" t="s">
        <v>182</v>
      </c>
      <c r="B31" s="61"/>
      <c r="C31" s="62">
        <v>4</v>
      </c>
      <c r="D31" s="63">
        <f t="shared" si="1"/>
        <v>0</v>
      </c>
      <c r="E31" s="19"/>
    </row>
    <row r="32" spans="1:5" x14ac:dyDescent="0.25">
      <c r="A32" s="69" t="s">
        <v>183</v>
      </c>
      <c r="B32" s="61"/>
      <c r="C32" s="62">
        <v>4</v>
      </c>
      <c r="D32" s="63">
        <f t="shared" si="1"/>
        <v>0</v>
      </c>
      <c r="E32" s="19"/>
    </row>
    <row r="33" spans="1:6" x14ac:dyDescent="0.25">
      <c r="A33" s="69" t="s">
        <v>184</v>
      </c>
      <c r="B33" s="61"/>
      <c r="C33" s="62">
        <v>4</v>
      </c>
      <c r="D33" s="63">
        <f t="shared" si="1"/>
        <v>0</v>
      </c>
    </row>
    <row r="34" spans="1:6" x14ac:dyDescent="0.25">
      <c r="A34" s="69" t="s">
        <v>185</v>
      </c>
      <c r="B34" s="61"/>
      <c r="C34" s="62">
        <v>4</v>
      </c>
      <c r="D34" s="63">
        <f t="shared" si="1"/>
        <v>0</v>
      </c>
    </row>
    <row r="35" spans="1:6" x14ac:dyDescent="0.25">
      <c r="A35" s="70" t="s">
        <v>201</v>
      </c>
      <c r="B35" s="71"/>
      <c r="C35" s="72">
        <v>0</v>
      </c>
      <c r="D35" s="73"/>
    </row>
    <row r="36" spans="1:6" x14ac:dyDescent="0.25">
      <c r="A36" s="70" t="s">
        <v>186</v>
      </c>
      <c r="B36" s="71"/>
      <c r="C36" s="72">
        <v>0</v>
      </c>
      <c r="D36" s="73"/>
    </row>
    <row r="37" spans="1:6" x14ac:dyDescent="0.25">
      <c r="A37" s="76" t="s">
        <v>187</v>
      </c>
      <c r="B37" s="61"/>
      <c r="C37" s="62">
        <v>20</v>
      </c>
      <c r="D37" s="63">
        <f>SUM(B37*20)</f>
        <v>0</v>
      </c>
      <c r="E37" s="77"/>
    </row>
    <row r="38" spans="1:6" x14ac:dyDescent="0.25">
      <c r="A38" s="76" t="s">
        <v>188</v>
      </c>
      <c r="B38" s="61"/>
      <c r="C38" s="62">
        <v>2</v>
      </c>
      <c r="D38" s="63">
        <f>SUM(B38*2)</f>
        <v>0</v>
      </c>
      <c r="E38" s="77"/>
    </row>
    <row r="39" spans="1:6" x14ac:dyDescent="0.25">
      <c r="A39" s="78" t="s">
        <v>189</v>
      </c>
      <c r="B39" s="79"/>
      <c r="C39" s="80"/>
      <c r="D39" s="81">
        <f>SUM(D5:D38)/100</f>
        <v>0</v>
      </c>
      <c r="E39" s="74" t="s">
        <v>241</v>
      </c>
      <c r="F39" s="75">
        <f>SUM(D5:D34)/78</f>
        <v>0</v>
      </c>
    </row>
    <row r="41" spans="1:6" x14ac:dyDescent="0.25">
      <c r="A41" s="82"/>
    </row>
    <row r="42" spans="1:6" x14ac:dyDescent="0.25">
      <c r="B42" s="84"/>
      <c r="C42" s="85"/>
    </row>
    <row r="47" spans="1:6" x14ac:dyDescent="0.25">
      <c r="B47" s="86"/>
    </row>
    <row r="48" spans="1:6" x14ac:dyDescent="0.25">
      <c r="B48" s="86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8"/>
  <sheetViews>
    <sheetView workbookViewId="0">
      <selection activeCell="B5" sqref="B5"/>
    </sheetView>
  </sheetViews>
  <sheetFormatPr baseColWidth="10" defaultRowHeight="13.5" x14ac:dyDescent="0.25"/>
  <cols>
    <col min="1" max="1" width="47.28515625" style="1" customWidth="1"/>
    <col min="2" max="2" width="9.42578125" style="83" customWidth="1"/>
    <col min="3" max="3" width="21.5703125" style="1" customWidth="1"/>
    <col min="4" max="4" width="11.42578125" style="1"/>
    <col min="5" max="5" width="17.140625" style="1" bestFit="1" customWidth="1"/>
    <col min="6" max="16384" width="11.42578125" style="1"/>
  </cols>
  <sheetData>
    <row r="4" spans="1:5" x14ac:dyDescent="0.25">
      <c r="A4" s="58" t="s">
        <v>190</v>
      </c>
      <c r="B4" s="59" t="s">
        <v>191</v>
      </c>
      <c r="C4" s="59" t="s">
        <v>193</v>
      </c>
      <c r="D4" s="59" t="s">
        <v>192</v>
      </c>
    </row>
    <row r="5" spans="1:5" x14ac:dyDescent="0.25">
      <c r="A5" s="60" t="s">
        <v>156</v>
      </c>
      <c r="B5" s="61"/>
      <c r="C5" s="62">
        <v>2</v>
      </c>
      <c r="D5" s="63">
        <f>SUM(B5*2)</f>
        <v>0</v>
      </c>
    </row>
    <row r="6" spans="1:5" x14ac:dyDescent="0.25">
      <c r="A6" s="60" t="s">
        <v>157</v>
      </c>
      <c r="B6" s="61"/>
      <c r="C6" s="62">
        <v>2</v>
      </c>
      <c r="D6" s="63">
        <f>SUM(B6*2)</f>
        <v>0</v>
      </c>
      <c r="E6" s="64"/>
    </row>
    <row r="7" spans="1:5" x14ac:dyDescent="0.25">
      <c r="A7" s="60" t="s">
        <v>158</v>
      </c>
      <c r="B7" s="61"/>
      <c r="C7" s="62">
        <v>2</v>
      </c>
      <c r="D7" s="63">
        <f>SUM(B7*2)</f>
        <v>0</v>
      </c>
    </row>
    <row r="8" spans="1:5" x14ac:dyDescent="0.25">
      <c r="A8" s="60" t="s">
        <v>159</v>
      </c>
      <c r="B8" s="61"/>
      <c r="C8" s="62">
        <v>2</v>
      </c>
      <c r="D8" s="63">
        <f t="shared" ref="D8:D21" si="0">SUM(B8*2)</f>
        <v>0</v>
      </c>
    </row>
    <row r="9" spans="1:5" x14ac:dyDescent="0.25">
      <c r="A9" s="60" t="s">
        <v>160</v>
      </c>
      <c r="B9" s="61"/>
      <c r="C9" s="62">
        <v>2</v>
      </c>
      <c r="D9" s="63">
        <f t="shared" si="0"/>
        <v>0</v>
      </c>
    </row>
    <row r="10" spans="1:5" x14ac:dyDescent="0.25">
      <c r="A10" s="60" t="s">
        <v>161</v>
      </c>
      <c r="B10" s="61"/>
      <c r="C10" s="62">
        <v>1</v>
      </c>
      <c r="D10" s="63">
        <f>SUM(B10*1)</f>
        <v>0</v>
      </c>
    </row>
    <row r="11" spans="1:5" x14ac:dyDescent="0.25">
      <c r="A11" s="60" t="s">
        <v>162</v>
      </c>
      <c r="B11" s="61"/>
      <c r="C11" s="62">
        <v>2</v>
      </c>
      <c r="D11" s="63">
        <f t="shared" si="0"/>
        <v>0</v>
      </c>
      <c r="E11" s="64"/>
    </row>
    <row r="12" spans="1:5" x14ac:dyDescent="0.25">
      <c r="A12" s="60" t="s">
        <v>163</v>
      </c>
      <c r="B12" s="61"/>
      <c r="C12" s="62">
        <v>2</v>
      </c>
      <c r="D12" s="63">
        <f t="shared" si="0"/>
        <v>0</v>
      </c>
      <c r="E12" s="64"/>
    </row>
    <row r="13" spans="1:5" x14ac:dyDescent="0.25">
      <c r="A13" s="65" t="s">
        <v>164</v>
      </c>
      <c r="B13" s="66"/>
      <c r="C13" s="67">
        <v>2</v>
      </c>
      <c r="D13" s="68">
        <f t="shared" si="0"/>
        <v>0</v>
      </c>
    </row>
    <row r="14" spans="1:5" x14ac:dyDescent="0.25">
      <c r="A14" s="60" t="s">
        <v>165</v>
      </c>
      <c r="B14" s="61"/>
      <c r="C14" s="62">
        <v>2</v>
      </c>
      <c r="D14" s="63">
        <f t="shared" si="0"/>
        <v>0</v>
      </c>
      <c r="E14" s="64"/>
    </row>
    <row r="15" spans="1:5" x14ac:dyDescent="0.25">
      <c r="A15" s="60" t="s">
        <v>166</v>
      </c>
      <c r="B15" s="61"/>
      <c r="C15" s="62">
        <v>2</v>
      </c>
      <c r="D15" s="63">
        <f t="shared" si="0"/>
        <v>0</v>
      </c>
      <c r="E15" s="64"/>
    </row>
    <row r="16" spans="1:5" x14ac:dyDescent="0.25">
      <c r="A16" s="60" t="s">
        <v>167</v>
      </c>
      <c r="B16" s="61"/>
      <c r="C16" s="62">
        <v>2</v>
      </c>
      <c r="D16" s="63">
        <f t="shared" si="0"/>
        <v>0</v>
      </c>
      <c r="E16" s="64"/>
    </row>
    <row r="17" spans="1:5" x14ac:dyDescent="0.25">
      <c r="A17" s="60" t="s">
        <v>194</v>
      </c>
      <c r="B17" s="61"/>
      <c r="C17" s="62">
        <v>2</v>
      </c>
      <c r="D17" s="63">
        <f t="shared" si="0"/>
        <v>0</v>
      </c>
    </row>
    <row r="18" spans="1:5" x14ac:dyDescent="0.25">
      <c r="A18" s="60" t="s">
        <v>169</v>
      </c>
      <c r="B18" s="61"/>
      <c r="C18" s="62">
        <v>2</v>
      </c>
      <c r="D18" s="63">
        <f t="shared" si="0"/>
        <v>0</v>
      </c>
    </row>
    <row r="19" spans="1:5" x14ac:dyDescent="0.25">
      <c r="A19" s="60" t="s">
        <v>170</v>
      </c>
      <c r="B19" s="61"/>
      <c r="C19" s="62">
        <v>2</v>
      </c>
      <c r="D19" s="63">
        <f t="shared" si="0"/>
        <v>0</v>
      </c>
    </row>
    <row r="20" spans="1:5" x14ac:dyDescent="0.25">
      <c r="A20" s="60" t="s">
        <v>171</v>
      </c>
      <c r="B20" s="61"/>
      <c r="C20" s="62">
        <v>2</v>
      </c>
      <c r="D20" s="63">
        <f t="shared" si="0"/>
        <v>0</v>
      </c>
    </row>
    <row r="21" spans="1:5" x14ac:dyDescent="0.25">
      <c r="A21" s="60" t="s">
        <v>172</v>
      </c>
      <c r="B21" s="61"/>
      <c r="C21" s="62">
        <v>2</v>
      </c>
      <c r="D21" s="63">
        <f t="shared" si="0"/>
        <v>0</v>
      </c>
    </row>
    <row r="22" spans="1:5" x14ac:dyDescent="0.25">
      <c r="A22" s="60" t="s">
        <v>173</v>
      </c>
      <c r="B22" s="61"/>
      <c r="C22" s="62">
        <v>1</v>
      </c>
      <c r="D22" s="63">
        <f>SUM(B22*1)</f>
        <v>0</v>
      </c>
    </row>
    <row r="23" spans="1:5" x14ac:dyDescent="0.25">
      <c r="A23" s="60" t="s">
        <v>174</v>
      </c>
      <c r="B23" s="61"/>
      <c r="C23" s="62">
        <v>2</v>
      </c>
      <c r="D23" s="63">
        <f>SUM(B23*2)</f>
        <v>0</v>
      </c>
    </row>
    <row r="24" spans="1:5" x14ac:dyDescent="0.25">
      <c r="A24" s="60" t="s">
        <v>175</v>
      </c>
      <c r="B24" s="61"/>
      <c r="C24" s="62">
        <v>4</v>
      </c>
      <c r="D24" s="63">
        <f>SUM(B24*4)</f>
        <v>0</v>
      </c>
    </row>
    <row r="25" spans="1:5" x14ac:dyDescent="0.25">
      <c r="A25" s="69" t="s">
        <v>176</v>
      </c>
      <c r="B25" s="61"/>
      <c r="C25" s="62">
        <v>4</v>
      </c>
      <c r="D25" s="63">
        <f>SUM(B25*4)</f>
        <v>0</v>
      </c>
      <c r="E25" s="64"/>
    </row>
    <row r="26" spans="1:5" x14ac:dyDescent="0.25">
      <c r="A26" s="69" t="s">
        <v>177</v>
      </c>
      <c r="B26" s="61"/>
      <c r="C26" s="62">
        <v>4</v>
      </c>
      <c r="D26" s="63">
        <f t="shared" ref="D26:D34" si="1">SUM(B26*4)</f>
        <v>0</v>
      </c>
    </row>
    <row r="27" spans="1:5" x14ac:dyDescent="0.25">
      <c r="A27" s="60" t="s">
        <v>178</v>
      </c>
      <c r="B27" s="61"/>
      <c r="C27" s="62">
        <v>4</v>
      </c>
      <c r="D27" s="63">
        <f t="shared" si="1"/>
        <v>0</v>
      </c>
    </row>
    <row r="28" spans="1:5" x14ac:dyDescent="0.25">
      <c r="A28" s="69" t="s">
        <v>179</v>
      </c>
      <c r="B28" s="61"/>
      <c r="C28" s="62">
        <v>4</v>
      </c>
      <c r="D28" s="63">
        <f t="shared" si="1"/>
        <v>0</v>
      </c>
      <c r="E28" s="19"/>
    </row>
    <row r="29" spans="1:5" x14ac:dyDescent="0.25">
      <c r="A29" s="69" t="s">
        <v>195</v>
      </c>
      <c r="B29" s="61"/>
      <c r="C29" s="62">
        <v>4</v>
      </c>
      <c r="D29" s="63">
        <f t="shared" si="1"/>
        <v>0</v>
      </c>
      <c r="E29" s="19"/>
    </row>
    <row r="30" spans="1:5" x14ac:dyDescent="0.25">
      <c r="A30" s="69" t="s">
        <v>196</v>
      </c>
      <c r="B30" s="61"/>
      <c r="C30" s="62">
        <v>4</v>
      </c>
      <c r="D30" s="63">
        <f t="shared" si="1"/>
        <v>0</v>
      </c>
      <c r="E30" s="19"/>
    </row>
    <row r="31" spans="1:5" x14ac:dyDescent="0.25">
      <c r="A31" s="69" t="s">
        <v>197</v>
      </c>
      <c r="B31" s="61"/>
      <c r="C31" s="62">
        <v>4</v>
      </c>
      <c r="D31" s="63">
        <f t="shared" si="1"/>
        <v>0</v>
      </c>
      <c r="E31" s="19"/>
    </row>
    <row r="32" spans="1:5" x14ac:dyDescent="0.25">
      <c r="A32" s="69" t="s">
        <v>198</v>
      </c>
      <c r="B32" s="61"/>
      <c r="C32" s="62">
        <v>4</v>
      </c>
      <c r="D32" s="63">
        <f t="shared" si="1"/>
        <v>0</v>
      </c>
      <c r="E32" s="19"/>
    </row>
    <row r="33" spans="1:6" x14ac:dyDescent="0.25">
      <c r="A33" s="69" t="s">
        <v>199</v>
      </c>
      <c r="B33" s="61"/>
      <c r="C33" s="62">
        <v>4</v>
      </c>
      <c r="D33" s="63">
        <f t="shared" si="1"/>
        <v>0</v>
      </c>
    </row>
    <row r="34" spans="1:6" x14ac:dyDescent="0.25">
      <c r="A34" s="69" t="s">
        <v>200</v>
      </c>
      <c r="B34" s="61"/>
      <c r="C34" s="62">
        <v>4</v>
      </c>
      <c r="D34" s="63">
        <f t="shared" si="1"/>
        <v>0</v>
      </c>
    </row>
    <row r="35" spans="1:6" x14ac:dyDescent="0.25">
      <c r="A35" s="70" t="s">
        <v>201</v>
      </c>
      <c r="B35" s="71"/>
      <c r="C35" s="72">
        <v>0</v>
      </c>
      <c r="D35" s="73"/>
    </row>
    <row r="36" spans="1:6" x14ac:dyDescent="0.25">
      <c r="A36" s="70" t="s">
        <v>186</v>
      </c>
      <c r="B36" s="71"/>
      <c r="C36" s="72">
        <v>0</v>
      </c>
      <c r="D36" s="73"/>
    </row>
    <row r="37" spans="1:6" x14ac:dyDescent="0.25">
      <c r="A37" s="76" t="s">
        <v>187</v>
      </c>
      <c r="B37" s="61"/>
      <c r="C37" s="62">
        <v>18</v>
      </c>
      <c r="D37" s="63">
        <f>SUM(B37*18)</f>
        <v>0</v>
      </c>
      <c r="E37" s="77"/>
    </row>
    <row r="38" spans="1:6" x14ac:dyDescent="0.25">
      <c r="A38" s="76" t="s">
        <v>188</v>
      </c>
      <c r="B38" s="61"/>
      <c r="C38" s="62">
        <v>2</v>
      </c>
      <c r="D38" s="63">
        <f>SUM(B38*2)</f>
        <v>0</v>
      </c>
      <c r="E38" s="77"/>
    </row>
    <row r="39" spans="1:6" x14ac:dyDescent="0.25">
      <c r="A39" s="78" t="s">
        <v>189</v>
      </c>
      <c r="B39" s="79"/>
      <c r="C39" s="80"/>
      <c r="D39" s="81">
        <f>SUM(D5:D38)/100</f>
        <v>0</v>
      </c>
      <c r="E39" s="74" t="s">
        <v>241</v>
      </c>
      <c r="F39" s="75">
        <f>SUM(D5:D34)/78</f>
        <v>0</v>
      </c>
    </row>
    <row r="41" spans="1:6" x14ac:dyDescent="0.25">
      <c r="A41" s="82"/>
    </row>
    <row r="42" spans="1:6" x14ac:dyDescent="0.25">
      <c r="B42" s="84"/>
      <c r="C42" s="85"/>
    </row>
    <row r="47" spans="1:6" x14ac:dyDescent="0.25">
      <c r="B47" s="86"/>
    </row>
    <row r="48" spans="1:6" x14ac:dyDescent="0.25">
      <c r="B48" s="86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5" sqref="D5"/>
    </sheetView>
  </sheetViews>
  <sheetFormatPr baseColWidth="10" defaultColWidth="10.28515625" defaultRowHeight="13.5" x14ac:dyDescent="0.25"/>
  <cols>
    <col min="1" max="1" width="11.5703125" style="1" customWidth="1"/>
    <col min="2" max="2" width="9.28515625" style="1" customWidth="1"/>
    <col min="3" max="3" width="61.5703125" style="1" customWidth="1"/>
    <col min="4" max="4" width="9.28515625" style="1" customWidth="1"/>
    <col min="5" max="5" width="13.85546875" style="12" customWidth="1"/>
    <col min="6" max="7" width="10.28515625" style="12"/>
    <col min="8" max="16384" width="10.28515625" style="1"/>
  </cols>
  <sheetData>
    <row r="1" spans="1:7" ht="16.5" x14ac:dyDescent="0.3">
      <c r="A1" s="92" t="s">
        <v>243</v>
      </c>
      <c r="B1" s="92"/>
      <c r="C1" s="92"/>
      <c r="D1" s="92"/>
      <c r="E1" s="92"/>
      <c r="F1" s="92"/>
      <c r="G1" s="92"/>
    </row>
    <row r="2" spans="1:7" ht="16.5" x14ac:dyDescent="0.3">
      <c r="A2" s="10"/>
      <c r="B2" s="10"/>
      <c r="C2" s="10"/>
      <c r="D2" s="10"/>
      <c r="E2" s="10"/>
      <c r="F2" s="10"/>
      <c r="G2" s="10"/>
    </row>
    <row r="3" spans="1:7" ht="16.5" x14ac:dyDescent="0.3">
      <c r="D3" s="10" t="s">
        <v>1</v>
      </c>
      <c r="E3" s="11" t="s">
        <v>2</v>
      </c>
      <c r="F3" s="11" t="s">
        <v>54</v>
      </c>
      <c r="G3" s="11" t="s">
        <v>55</v>
      </c>
    </row>
    <row r="5" spans="1:7" ht="15" x14ac:dyDescent="0.25">
      <c r="A5" s="1" t="s">
        <v>56</v>
      </c>
      <c r="B5" s="1">
        <v>72106</v>
      </c>
      <c r="C5" s="1" t="s">
        <v>148</v>
      </c>
      <c r="E5" s="12">
        <v>5</v>
      </c>
      <c r="F5" s="12">
        <f t="shared" ref="F5:F11" si="0">E5*D5</f>
        <v>0</v>
      </c>
      <c r="G5" s="12">
        <f t="shared" ref="G5:G24" si="1">IF(F5&gt;0,E5,0)</f>
        <v>0</v>
      </c>
    </row>
    <row r="6" spans="1:7" x14ac:dyDescent="0.25">
      <c r="B6" s="1">
        <v>77619</v>
      </c>
      <c r="C6" s="1" t="s">
        <v>57</v>
      </c>
      <c r="E6" s="12">
        <v>5</v>
      </c>
      <c r="F6" s="12">
        <f t="shared" si="0"/>
        <v>0</v>
      </c>
      <c r="G6" s="12">
        <f t="shared" si="1"/>
        <v>0</v>
      </c>
    </row>
    <row r="7" spans="1:7" x14ac:dyDescent="0.25">
      <c r="B7" s="1">
        <v>77618</v>
      </c>
      <c r="C7" s="1" t="s">
        <v>244</v>
      </c>
      <c r="E7" s="12">
        <v>5</v>
      </c>
      <c r="F7" s="12">
        <f t="shared" si="0"/>
        <v>0</v>
      </c>
      <c r="G7" s="12">
        <f t="shared" si="1"/>
        <v>0</v>
      </c>
    </row>
    <row r="8" spans="1:7" x14ac:dyDescent="0.25">
      <c r="B8" s="1">
        <v>77509</v>
      </c>
      <c r="C8" s="1" t="s">
        <v>140</v>
      </c>
      <c r="E8" s="12">
        <v>5</v>
      </c>
      <c r="F8" s="12">
        <f t="shared" si="0"/>
        <v>0</v>
      </c>
      <c r="G8" s="12">
        <f t="shared" si="1"/>
        <v>0</v>
      </c>
    </row>
    <row r="9" spans="1:7" x14ac:dyDescent="0.25">
      <c r="B9" s="1">
        <v>83308</v>
      </c>
      <c r="C9" s="1" t="s">
        <v>65</v>
      </c>
      <c r="E9" s="12">
        <v>5</v>
      </c>
      <c r="F9" s="12">
        <f t="shared" si="0"/>
        <v>0</v>
      </c>
      <c r="G9" s="12">
        <f t="shared" si="1"/>
        <v>0</v>
      </c>
    </row>
    <row r="10" spans="1:7" x14ac:dyDescent="0.25">
      <c r="B10" s="1">
        <v>79614</v>
      </c>
      <c r="C10" s="1" t="s">
        <v>60</v>
      </c>
      <c r="E10" s="12">
        <v>5</v>
      </c>
      <c r="F10" s="12">
        <f t="shared" si="0"/>
        <v>0</v>
      </c>
      <c r="G10" s="12">
        <f t="shared" si="1"/>
        <v>0</v>
      </c>
    </row>
    <row r="11" spans="1:7" x14ac:dyDescent="0.25">
      <c r="B11" s="1">
        <v>77630</v>
      </c>
      <c r="C11" s="1" t="s">
        <v>206</v>
      </c>
      <c r="E11" s="12">
        <v>5</v>
      </c>
      <c r="F11" s="12">
        <f t="shared" si="0"/>
        <v>0</v>
      </c>
      <c r="G11" s="12">
        <f t="shared" si="1"/>
        <v>0</v>
      </c>
    </row>
    <row r="12" spans="1:7" x14ac:dyDescent="0.25">
      <c r="G12" s="12">
        <f t="shared" si="1"/>
        <v>0</v>
      </c>
    </row>
    <row r="13" spans="1:7" x14ac:dyDescent="0.25">
      <c r="G13" s="12">
        <f t="shared" si="1"/>
        <v>0</v>
      </c>
    </row>
    <row r="14" spans="1:7" x14ac:dyDescent="0.25">
      <c r="A14" s="1" t="s">
        <v>62</v>
      </c>
      <c r="B14" s="1">
        <v>79609</v>
      </c>
      <c r="C14" s="1" t="s">
        <v>59</v>
      </c>
      <c r="E14" s="12">
        <v>5</v>
      </c>
      <c r="F14" s="12">
        <f t="shared" ref="F14:F19" si="2">E14*D14</f>
        <v>0</v>
      </c>
      <c r="G14" s="12">
        <f t="shared" si="1"/>
        <v>0</v>
      </c>
    </row>
    <row r="15" spans="1:7" x14ac:dyDescent="0.25">
      <c r="B15" s="1">
        <v>79604</v>
      </c>
      <c r="C15" s="1" t="s">
        <v>63</v>
      </c>
      <c r="E15" s="12">
        <v>5</v>
      </c>
      <c r="F15" s="12">
        <f t="shared" si="2"/>
        <v>0</v>
      </c>
      <c r="G15" s="12">
        <f t="shared" si="1"/>
        <v>0</v>
      </c>
    </row>
    <row r="16" spans="1:7" x14ac:dyDescent="0.25">
      <c r="B16" s="1">
        <v>81307</v>
      </c>
      <c r="C16" s="1" t="s">
        <v>64</v>
      </c>
      <c r="E16" s="12">
        <v>5</v>
      </c>
      <c r="F16" s="12">
        <f t="shared" si="2"/>
        <v>0</v>
      </c>
      <c r="G16" s="12">
        <f t="shared" si="1"/>
        <v>0</v>
      </c>
    </row>
    <row r="17" spans="1:7" x14ac:dyDescent="0.25">
      <c r="B17" s="1">
        <v>82304</v>
      </c>
      <c r="C17" s="1" t="s">
        <v>61</v>
      </c>
      <c r="E17" s="12">
        <v>5</v>
      </c>
      <c r="F17" s="12">
        <f t="shared" si="2"/>
        <v>0</v>
      </c>
      <c r="G17" s="12">
        <f t="shared" si="1"/>
        <v>0</v>
      </c>
    </row>
    <row r="18" spans="1:7" x14ac:dyDescent="0.25">
      <c r="B18" s="1">
        <v>83309</v>
      </c>
      <c r="C18" s="1" t="s">
        <v>245</v>
      </c>
      <c r="E18" s="12">
        <v>5</v>
      </c>
      <c r="F18" s="12">
        <f t="shared" si="2"/>
        <v>0</v>
      </c>
      <c r="G18" s="12">
        <f t="shared" si="1"/>
        <v>0</v>
      </c>
    </row>
    <row r="19" spans="1:7" x14ac:dyDescent="0.25">
      <c r="B19" s="1">
        <v>83310</v>
      </c>
      <c r="C19" s="1" t="s">
        <v>66</v>
      </c>
      <c r="E19" s="12">
        <v>5</v>
      </c>
      <c r="F19" s="12">
        <f t="shared" si="2"/>
        <v>0</v>
      </c>
      <c r="G19" s="12">
        <f t="shared" si="1"/>
        <v>0</v>
      </c>
    </row>
    <row r="20" spans="1:7" x14ac:dyDescent="0.25">
      <c r="G20" s="12">
        <f t="shared" si="1"/>
        <v>0</v>
      </c>
    </row>
    <row r="21" spans="1:7" x14ac:dyDescent="0.25">
      <c r="G21" s="12">
        <f t="shared" si="1"/>
        <v>0</v>
      </c>
    </row>
    <row r="22" spans="1:7" x14ac:dyDescent="0.25">
      <c r="A22" s="1" t="s">
        <v>67</v>
      </c>
      <c r="B22" s="1">
        <v>79107</v>
      </c>
      <c r="C22" s="1" t="s">
        <v>68</v>
      </c>
      <c r="E22" s="12">
        <v>0</v>
      </c>
      <c r="F22" s="12">
        <f>E22*D22</f>
        <v>0</v>
      </c>
      <c r="G22" s="12">
        <f t="shared" si="1"/>
        <v>0</v>
      </c>
    </row>
    <row r="23" spans="1:7" x14ac:dyDescent="0.25">
      <c r="B23" s="1">
        <v>8998</v>
      </c>
      <c r="C23" s="1" t="s">
        <v>69</v>
      </c>
      <c r="E23" s="12">
        <v>20</v>
      </c>
      <c r="F23" s="12">
        <f>E23*D23</f>
        <v>0</v>
      </c>
      <c r="G23" s="12">
        <f t="shared" si="1"/>
        <v>0</v>
      </c>
    </row>
    <row r="24" spans="1:7" x14ac:dyDescent="0.25">
      <c r="B24" s="1">
        <v>8999</v>
      </c>
      <c r="C24" s="1" t="s">
        <v>11</v>
      </c>
      <c r="E24" s="12">
        <v>5</v>
      </c>
      <c r="F24" s="12">
        <f>E24*D24</f>
        <v>0</v>
      </c>
      <c r="G24" s="12">
        <f t="shared" si="1"/>
        <v>0</v>
      </c>
    </row>
    <row r="27" spans="1:7" ht="16.5" x14ac:dyDescent="0.3">
      <c r="C27" s="33" t="s">
        <v>1</v>
      </c>
      <c r="D27" s="32"/>
      <c r="E27" s="34"/>
      <c r="F27" s="34" t="e">
        <f>SUM(F5:F24)/G27</f>
        <v>#DIV/0!</v>
      </c>
      <c r="G27" s="12">
        <f>SUM(G5:G24)</f>
        <v>0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D4" sqref="D4"/>
    </sheetView>
  </sheetViews>
  <sheetFormatPr baseColWidth="10" defaultColWidth="10.28515625" defaultRowHeight="13.5" x14ac:dyDescent="0.25"/>
  <cols>
    <col min="1" max="1" width="35.140625" style="1" customWidth="1"/>
    <col min="2" max="2" width="10.28515625" style="1"/>
    <col min="3" max="3" width="66" style="1" customWidth="1"/>
    <col min="4" max="4" width="7.5703125" style="1" customWidth="1"/>
    <col min="5" max="5" width="8" style="1" customWidth="1"/>
    <col min="6" max="6" width="10.28515625" style="1"/>
    <col min="7" max="7" width="12.28515625" style="1" customWidth="1"/>
    <col min="8" max="16384" width="10.28515625" style="1"/>
  </cols>
  <sheetData>
    <row r="1" spans="1:7" ht="16.5" x14ac:dyDescent="0.3">
      <c r="A1" s="92" t="s">
        <v>203</v>
      </c>
      <c r="B1" s="92"/>
      <c r="C1" s="92"/>
      <c r="D1" s="92"/>
      <c r="E1" s="92"/>
      <c r="F1" s="92"/>
      <c r="G1" s="92"/>
    </row>
    <row r="3" spans="1:7" ht="16.5" x14ac:dyDescent="0.3">
      <c r="D3" s="38" t="s">
        <v>1</v>
      </c>
      <c r="E3" s="38" t="s">
        <v>70</v>
      </c>
      <c r="F3" s="38" t="s">
        <v>54</v>
      </c>
      <c r="G3" s="13" t="s">
        <v>55</v>
      </c>
    </row>
    <row r="4" spans="1:7" x14ac:dyDescent="0.25">
      <c r="A4" s="1" t="s">
        <v>71</v>
      </c>
      <c r="B4" s="1">
        <v>81103</v>
      </c>
      <c r="C4" s="1" t="s">
        <v>72</v>
      </c>
      <c r="E4" s="1">
        <v>5</v>
      </c>
      <c r="F4" s="1">
        <f t="shared" ref="F4:F9" si="0">D4*E4</f>
        <v>0</v>
      </c>
      <c r="G4" s="1">
        <f t="shared" ref="G4:G47" si="1">IF(F4&gt;0,E4,0)</f>
        <v>0</v>
      </c>
    </row>
    <row r="5" spans="1:7" x14ac:dyDescent="0.25">
      <c r="B5" s="1">
        <v>81104</v>
      </c>
      <c r="C5" s="1" t="s">
        <v>73</v>
      </c>
      <c r="E5" s="1">
        <v>5</v>
      </c>
      <c r="F5" s="1">
        <f t="shared" si="0"/>
        <v>0</v>
      </c>
      <c r="G5" s="1">
        <f t="shared" si="1"/>
        <v>0</v>
      </c>
    </row>
    <row r="6" spans="1:7" x14ac:dyDescent="0.25">
      <c r="B6" s="1">
        <v>81105</v>
      </c>
      <c r="C6" s="1" t="s">
        <v>74</v>
      </c>
      <c r="E6" s="1">
        <v>5</v>
      </c>
      <c r="F6" s="1">
        <f t="shared" si="0"/>
        <v>0</v>
      </c>
      <c r="G6" s="1">
        <f t="shared" si="1"/>
        <v>0</v>
      </c>
    </row>
    <row r="7" spans="1:7" x14ac:dyDescent="0.25">
      <c r="B7" s="1">
        <v>8310518</v>
      </c>
      <c r="C7" s="1" t="s">
        <v>204</v>
      </c>
      <c r="E7" s="1">
        <v>5</v>
      </c>
      <c r="F7" s="1">
        <f t="shared" si="0"/>
        <v>0</v>
      </c>
      <c r="G7" s="1">
        <f t="shared" si="1"/>
        <v>0</v>
      </c>
    </row>
    <row r="8" spans="1:7" x14ac:dyDescent="0.25">
      <c r="B8" s="1">
        <v>81568</v>
      </c>
      <c r="C8" s="1" t="s">
        <v>76</v>
      </c>
      <c r="E8" s="1">
        <v>5</v>
      </c>
      <c r="F8" s="1">
        <f t="shared" si="0"/>
        <v>0</v>
      </c>
      <c r="G8" s="1">
        <f t="shared" si="1"/>
        <v>0</v>
      </c>
    </row>
    <row r="9" spans="1:7" x14ac:dyDescent="0.25">
      <c r="B9" s="1">
        <v>83100</v>
      </c>
      <c r="C9" s="1" t="s">
        <v>77</v>
      </c>
      <c r="E9" s="1">
        <v>5</v>
      </c>
      <c r="F9" s="1">
        <f t="shared" si="0"/>
        <v>0</v>
      </c>
      <c r="G9" s="1">
        <f t="shared" si="1"/>
        <v>0</v>
      </c>
    </row>
    <row r="10" spans="1:7" x14ac:dyDescent="0.25">
      <c r="G10" s="1">
        <f t="shared" si="1"/>
        <v>0</v>
      </c>
    </row>
    <row r="11" spans="1:7" x14ac:dyDescent="0.25">
      <c r="A11" s="1" t="s">
        <v>212</v>
      </c>
      <c r="B11" s="1">
        <v>74102</v>
      </c>
      <c r="C11" s="1" t="s">
        <v>213</v>
      </c>
      <c r="E11" s="1">
        <v>5</v>
      </c>
      <c r="F11" s="1">
        <f t="shared" ref="F11:F16" si="2">D11*E11</f>
        <v>0</v>
      </c>
      <c r="G11" s="1">
        <f t="shared" si="1"/>
        <v>0</v>
      </c>
    </row>
    <row r="12" spans="1:7" x14ac:dyDescent="0.25">
      <c r="B12" s="1">
        <v>71105</v>
      </c>
      <c r="C12" s="1" t="s">
        <v>126</v>
      </c>
      <c r="E12" s="1">
        <v>5</v>
      </c>
      <c r="F12" s="1">
        <f t="shared" si="2"/>
        <v>0</v>
      </c>
      <c r="G12" s="1">
        <f t="shared" si="1"/>
        <v>0</v>
      </c>
    </row>
    <row r="13" spans="1:7" x14ac:dyDescent="0.25">
      <c r="B13" s="1">
        <v>74104</v>
      </c>
      <c r="C13" s="1" t="s">
        <v>214</v>
      </c>
      <c r="E13" s="1">
        <v>5</v>
      </c>
      <c r="F13" s="1">
        <f t="shared" si="2"/>
        <v>0</v>
      </c>
      <c r="G13" s="1">
        <f t="shared" si="1"/>
        <v>0</v>
      </c>
    </row>
    <row r="14" spans="1:7" x14ac:dyDescent="0.25">
      <c r="B14" s="1">
        <v>75650</v>
      </c>
      <c r="C14" s="1" t="s">
        <v>215</v>
      </c>
      <c r="E14" s="1">
        <v>5</v>
      </c>
      <c r="F14" s="1">
        <f t="shared" si="2"/>
        <v>0</v>
      </c>
      <c r="G14" s="1">
        <f t="shared" si="1"/>
        <v>0</v>
      </c>
    </row>
    <row r="15" spans="1:7" x14ac:dyDescent="0.25">
      <c r="B15" s="1">
        <v>75601</v>
      </c>
      <c r="C15" s="1" t="s">
        <v>217</v>
      </c>
      <c r="E15" s="1">
        <v>5</v>
      </c>
      <c r="F15" s="1">
        <f t="shared" si="2"/>
        <v>0</v>
      </c>
      <c r="G15" s="1">
        <f t="shared" si="1"/>
        <v>0</v>
      </c>
    </row>
    <row r="16" spans="1:7" x14ac:dyDescent="0.25">
      <c r="B16" s="1">
        <v>73116</v>
      </c>
      <c r="C16" s="1" t="s">
        <v>216</v>
      </c>
      <c r="E16" s="1">
        <v>5</v>
      </c>
      <c r="F16" s="1">
        <f t="shared" si="2"/>
        <v>0</v>
      </c>
      <c r="G16" s="1">
        <f t="shared" si="1"/>
        <v>0</v>
      </c>
    </row>
    <row r="17" spans="1:7" x14ac:dyDescent="0.25">
      <c r="G17" s="1">
        <f t="shared" si="1"/>
        <v>0</v>
      </c>
    </row>
    <row r="18" spans="1:7" x14ac:dyDescent="0.25">
      <c r="G18" s="1">
        <f t="shared" si="1"/>
        <v>0</v>
      </c>
    </row>
    <row r="19" spans="1:7" x14ac:dyDescent="0.25">
      <c r="A19" s="1" t="s">
        <v>218</v>
      </c>
      <c r="G19" s="1">
        <f t="shared" ref="G19:G26" si="3">IF(F19&gt;0,E19,0)</f>
        <v>0</v>
      </c>
    </row>
    <row r="20" spans="1:7" x14ac:dyDescent="0.25">
      <c r="E20" s="1">
        <v>5</v>
      </c>
      <c r="F20" s="1">
        <f t="shared" ref="F20:F25" si="4">D20*E20</f>
        <v>0</v>
      </c>
      <c r="G20" s="1">
        <f t="shared" si="3"/>
        <v>0</v>
      </c>
    </row>
    <row r="21" spans="1:7" x14ac:dyDescent="0.25">
      <c r="E21" s="1">
        <v>5</v>
      </c>
      <c r="F21" s="1">
        <f t="shared" si="4"/>
        <v>0</v>
      </c>
      <c r="G21" s="1">
        <f t="shared" si="3"/>
        <v>0</v>
      </c>
    </row>
    <row r="22" spans="1:7" x14ac:dyDescent="0.25">
      <c r="E22" s="1">
        <v>5</v>
      </c>
      <c r="F22" s="1">
        <f t="shared" si="4"/>
        <v>0</v>
      </c>
      <c r="G22" s="1">
        <f t="shared" si="3"/>
        <v>0</v>
      </c>
    </row>
    <row r="23" spans="1:7" x14ac:dyDescent="0.25">
      <c r="E23" s="1">
        <v>5</v>
      </c>
      <c r="F23" s="1">
        <f t="shared" si="4"/>
        <v>0</v>
      </c>
      <c r="G23" s="1">
        <f t="shared" si="3"/>
        <v>0</v>
      </c>
    </row>
    <row r="24" spans="1:7" x14ac:dyDescent="0.25">
      <c r="E24" s="1">
        <v>5</v>
      </c>
      <c r="F24" s="1">
        <f t="shared" si="4"/>
        <v>0</v>
      </c>
      <c r="G24" s="1">
        <f t="shared" si="3"/>
        <v>0</v>
      </c>
    </row>
    <row r="25" spans="1:7" x14ac:dyDescent="0.25">
      <c r="E25" s="1">
        <v>5</v>
      </c>
      <c r="F25" s="1">
        <f t="shared" si="4"/>
        <v>0</v>
      </c>
      <c r="G25" s="1">
        <f t="shared" si="3"/>
        <v>0</v>
      </c>
    </row>
    <row r="26" spans="1:7" x14ac:dyDescent="0.25">
      <c r="G26" s="1">
        <f t="shared" si="3"/>
        <v>0</v>
      </c>
    </row>
    <row r="27" spans="1:7" x14ac:dyDescent="0.25">
      <c r="G27" s="1">
        <f t="shared" si="1"/>
        <v>0</v>
      </c>
    </row>
    <row r="28" spans="1:7" ht="15" x14ac:dyDescent="0.25">
      <c r="A28" s="1" t="s">
        <v>62</v>
      </c>
      <c r="B28" s="1">
        <v>72106</v>
      </c>
      <c r="C28" s="1" t="s">
        <v>148</v>
      </c>
      <c r="E28" s="1">
        <v>5</v>
      </c>
      <c r="F28" s="1">
        <f t="shared" ref="F28:F43" si="5">D28*E28</f>
        <v>0</v>
      </c>
      <c r="G28" s="1">
        <f t="shared" si="1"/>
        <v>0</v>
      </c>
    </row>
    <row r="29" spans="1:7" ht="15" x14ac:dyDescent="0.25">
      <c r="B29" s="1">
        <v>77619</v>
      </c>
      <c r="C29" s="1" t="s">
        <v>149</v>
      </c>
      <c r="E29" s="1">
        <v>5</v>
      </c>
      <c r="F29" s="1">
        <f t="shared" si="5"/>
        <v>0</v>
      </c>
      <c r="G29" s="1">
        <f t="shared" si="1"/>
        <v>0</v>
      </c>
    </row>
    <row r="30" spans="1:7" x14ac:dyDescent="0.25">
      <c r="B30" s="1">
        <v>8610218</v>
      </c>
      <c r="C30" s="1" t="s">
        <v>205</v>
      </c>
      <c r="E30" s="1">
        <v>5</v>
      </c>
      <c r="F30" s="1">
        <f t="shared" si="5"/>
        <v>0</v>
      </c>
      <c r="G30" s="1">
        <f t="shared" si="1"/>
        <v>0</v>
      </c>
    </row>
    <row r="31" spans="1:7" x14ac:dyDescent="0.25">
      <c r="B31" s="1">
        <v>77618</v>
      </c>
      <c r="C31" s="1" t="s">
        <v>58</v>
      </c>
      <c r="E31" s="1">
        <v>5</v>
      </c>
      <c r="F31" s="1">
        <f t="shared" si="5"/>
        <v>0</v>
      </c>
      <c r="G31" s="1">
        <f t="shared" si="1"/>
        <v>0</v>
      </c>
    </row>
    <row r="32" spans="1:7" x14ac:dyDescent="0.25">
      <c r="B32" s="1">
        <v>77509</v>
      </c>
      <c r="C32" s="1" t="s">
        <v>78</v>
      </c>
      <c r="E32" s="1">
        <v>5</v>
      </c>
      <c r="F32" s="1">
        <f t="shared" si="5"/>
        <v>0</v>
      </c>
      <c r="G32" s="1">
        <f t="shared" si="1"/>
        <v>0</v>
      </c>
    </row>
    <row r="33" spans="1:7" x14ac:dyDescent="0.25">
      <c r="B33" s="1">
        <v>83308</v>
      </c>
      <c r="C33" s="1" t="s">
        <v>65</v>
      </c>
      <c r="E33" s="1">
        <v>5</v>
      </c>
      <c r="F33" s="1">
        <f t="shared" si="5"/>
        <v>0</v>
      </c>
      <c r="G33" s="1">
        <f t="shared" si="1"/>
        <v>0</v>
      </c>
    </row>
    <row r="34" spans="1:7" x14ac:dyDescent="0.25">
      <c r="B34" s="1">
        <v>79614</v>
      </c>
      <c r="C34" s="1" t="s">
        <v>207</v>
      </c>
      <c r="E34" s="1">
        <v>5</v>
      </c>
      <c r="F34" s="1">
        <f t="shared" si="5"/>
        <v>0</v>
      </c>
      <c r="G34" s="1">
        <f t="shared" si="1"/>
        <v>0</v>
      </c>
    </row>
    <row r="35" spans="1:7" x14ac:dyDescent="0.25">
      <c r="B35" s="1">
        <v>77630</v>
      </c>
      <c r="C35" s="1" t="s">
        <v>206</v>
      </c>
      <c r="E35" s="1">
        <v>5</v>
      </c>
      <c r="F35" s="1">
        <f t="shared" si="5"/>
        <v>0</v>
      </c>
      <c r="G35" s="1">
        <f t="shared" si="1"/>
        <v>0</v>
      </c>
    </row>
    <row r="36" spans="1:7" x14ac:dyDescent="0.25">
      <c r="F36" s="1">
        <f t="shared" si="5"/>
        <v>0</v>
      </c>
      <c r="G36" s="1">
        <f t="shared" si="1"/>
        <v>0</v>
      </c>
    </row>
    <row r="37" spans="1:7" x14ac:dyDescent="0.25">
      <c r="A37" s="1" t="s">
        <v>67</v>
      </c>
      <c r="B37" s="1">
        <v>79609</v>
      </c>
      <c r="C37" s="1" t="s">
        <v>59</v>
      </c>
      <c r="E37" s="1">
        <v>5</v>
      </c>
      <c r="F37" s="1">
        <f t="shared" si="5"/>
        <v>0</v>
      </c>
      <c r="G37" s="1">
        <f t="shared" si="1"/>
        <v>0</v>
      </c>
    </row>
    <row r="38" spans="1:7" x14ac:dyDescent="0.25">
      <c r="B38" s="1">
        <v>79604</v>
      </c>
      <c r="C38" s="1" t="s">
        <v>63</v>
      </c>
      <c r="E38" s="1">
        <v>5</v>
      </c>
      <c r="F38" s="1">
        <f t="shared" si="5"/>
        <v>0</v>
      </c>
      <c r="G38" s="1">
        <f t="shared" si="1"/>
        <v>0</v>
      </c>
    </row>
    <row r="39" spans="1:7" x14ac:dyDescent="0.25">
      <c r="B39" s="1">
        <v>81307</v>
      </c>
      <c r="C39" s="1" t="s">
        <v>64</v>
      </c>
      <c r="E39" s="1">
        <v>5</v>
      </c>
      <c r="F39" s="1">
        <f t="shared" si="5"/>
        <v>0</v>
      </c>
      <c r="G39" s="1">
        <f t="shared" si="1"/>
        <v>0</v>
      </c>
    </row>
    <row r="40" spans="1:7" x14ac:dyDescent="0.25">
      <c r="B40" s="1">
        <v>82304</v>
      </c>
      <c r="C40" s="1" t="s">
        <v>61</v>
      </c>
      <c r="E40" s="1">
        <v>5</v>
      </c>
      <c r="F40" s="1">
        <f t="shared" si="5"/>
        <v>0</v>
      </c>
      <c r="G40" s="1">
        <f t="shared" si="1"/>
        <v>0</v>
      </c>
    </row>
    <row r="41" spans="1:7" x14ac:dyDescent="0.25">
      <c r="B41" s="1">
        <v>83310</v>
      </c>
      <c r="C41" s="1" t="s">
        <v>66</v>
      </c>
      <c r="E41" s="1">
        <v>5</v>
      </c>
      <c r="F41" s="1">
        <f t="shared" si="5"/>
        <v>0</v>
      </c>
      <c r="G41" s="1">
        <f t="shared" si="1"/>
        <v>0</v>
      </c>
    </row>
    <row r="42" spans="1:7" x14ac:dyDescent="0.25">
      <c r="B42" s="1">
        <v>83309</v>
      </c>
      <c r="C42" s="1" t="s">
        <v>208</v>
      </c>
      <c r="E42" s="1">
        <v>5</v>
      </c>
      <c r="F42" s="1">
        <f t="shared" si="5"/>
        <v>0</v>
      </c>
      <c r="G42" s="1">
        <f t="shared" si="1"/>
        <v>0</v>
      </c>
    </row>
    <row r="43" spans="1:7" x14ac:dyDescent="0.25">
      <c r="F43" s="1">
        <f t="shared" si="5"/>
        <v>0</v>
      </c>
      <c r="G43" s="1">
        <f t="shared" si="1"/>
        <v>0</v>
      </c>
    </row>
    <row r="44" spans="1:7" x14ac:dyDescent="0.25">
      <c r="A44" s="1" t="s">
        <v>79</v>
      </c>
      <c r="B44" s="1">
        <v>79107</v>
      </c>
      <c r="C44" s="1" t="s">
        <v>68</v>
      </c>
      <c r="E44" s="1">
        <v>5</v>
      </c>
      <c r="F44" s="1">
        <v>0</v>
      </c>
      <c r="G44" s="1">
        <f t="shared" si="1"/>
        <v>0</v>
      </c>
    </row>
    <row r="45" spans="1:7" x14ac:dyDescent="0.25">
      <c r="B45" s="1">
        <v>8998</v>
      </c>
      <c r="C45" s="1" t="s">
        <v>69</v>
      </c>
      <c r="E45" s="1">
        <v>22</v>
      </c>
      <c r="F45" s="1">
        <f>D45*E45</f>
        <v>0</v>
      </c>
      <c r="G45" s="1">
        <f t="shared" si="1"/>
        <v>0</v>
      </c>
    </row>
    <row r="46" spans="1:7" x14ac:dyDescent="0.25">
      <c r="B46" s="1">
        <v>8999</v>
      </c>
      <c r="C46" s="1" t="s">
        <v>11</v>
      </c>
      <c r="E46" s="1">
        <v>3</v>
      </c>
      <c r="F46" s="1">
        <f>D46*E46</f>
        <v>0</v>
      </c>
      <c r="G46" s="1">
        <f t="shared" si="1"/>
        <v>0</v>
      </c>
    </row>
    <row r="47" spans="1:7" x14ac:dyDescent="0.25">
      <c r="F47" s="1">
        <f>D47*E47</f>
        <v>0</v>
      </c>
      <c r="G47" s="1">
        <f t="shared" si="1"/>
        <v>0</v>
      </c>
    </row>
    <row r="49" spans="3:7" ht="15" x14ac:dyDescent="0.25">
      <c r="F49" s="1">
        <f>SUM(F4:F47)</f>
        <v>0</v>
      </c>
      <c r="G49" s="14">
        <f>SUM(G4:G47)</f>
        <v>0</v>
      </c>
    </row>
    <row r="51" spans="3:7" ht="15" x14ac:dyDescent="0.25">
      <c r="C51" s="31" t="s">
        <v>1</v>
      </c>
      <c r="D51" s="32"/>
      <c r="E51" s="32"/>
      <c r="F51" s="31" t="e">
        <f>F49/G49</f>
        <v>#DIV/0!</v>
      </c>
    </row>
  </sheetData>
  <mergeCells count="1"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BWL_PO2014</vt:lpstr>
      <vt:lpstr>BWL_PO2017_PO2018_PO2019</vt:lpstr>
      <vt:lpstr>WRB_PO20</vt:lpstr>
      <vt:lpstr>WRB_PO18</vt:lpstr>
      <vt:lpstr>WRB_PO16</vt:lpstr>
      <vt:lpstr>GBE_2017</vt:lpstr>
      <vt:lpstr>GBE_2018</vt:lpstr>
      <vt:lpstr>Master_IE3_PO19</vt:lpstr>
      <vt:lpstr>Master_IE4_ab1920</vt:lpstr>
      <vt:lpstr>Master_IE4_ab1819</vt:lpstr>
      <vt:lpstr>Master_KuS_PO2017</vt:lpstr>
      <vt:lpstr>Master_KuS_bis PO2017</vt:lpstr>
      <vt:lpstr>Master _FACT_PO2015</vt:lpstr>
      <vt:lpstr>BWL_PO2008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Reinders, Mélanie</cp:lastModifiedBy>
  <cp:lastPrinted>2019-02-20T15:00:22Z</cp:lastPrinted>
  <dcterms:created xsi:type="dcterms:W3CDTF">2007-12-14T09:46:52Z</dcterms:created>
  <dcterms:modified xsi:type="dcterms:W3CDTF">2023-07-18T13:10:52Z</dcterms:modified>
</cp:coreProperties>
</file>